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300" yWindow="45" windowWidth="16395" windowHeight="12615" tabRatio="795" firstSheet="1" activeTab="2"/>
  </bookViews>
  <sheets>
    <sheet name="Свод расходов" sheetId="6" state="hidden" r:id="rId1"/>
    <sheet name="2017" sheetId="8" r:id="rId2"/>
    <sheet name="Рождественская мечта " sheetId="13" r:id="rId3"/>
  </sheets>
  <definedNames>
    <definedName name="_xlnm._FilterDatabase" localSheetId="1" hidden="1">'2017'!$A$40:$F$60</definedName>
    <definedName name="_xlnm.Print_Area" localSheetId="1">'2017'!$A$1:$F$92</definedName>
    <definedName name="_xlnm.Print_Area" localSheetId="0">'Свод расходов'!$A$1:$C$17</definedName>
  </definedNames>
  <calcPr calcId="125725"/>
  <fileRecoveryPr repairLoad="1"/>
</workbook>
</file>

<file path=xl/calcChain.xml><?xml version="1.0" encoding="utf-8"?>
<calcChain xmlns="http://schemas.openxmlformats.org/spreadsheetml/2006/main">
  <c r="F72" i="8"/>
  <c r="F64" l="1"/>
  <c r="F61"/>
  <c r="E57"/>
  <c r="E56"/>
  <c r="E55"/>
  <c r="E51"/>
  <c r="F19"/>
  <c r="E66"/>
  <c r="E75"/>
  <c r="F26" i="13"/>
  <c r="D25"/>
  <c r="E25"/>
  <c r="D22"/>
  <c r="D21"/>
  <c r="D20"/>
  <c r="D19"/>
  <c r="D18"/>
  <c r="D17"/>
  <c r="D16"/>
  <c r="D15"/>
  <c r="C14"/>
  <c r="D14"/>
  <c r="F14" i="8"/>
  <c r="F36" s="1"/>
  <c r="F34"/>
  <c r="F90"/>
  <c r="E65"/>
  <c r="E54"/>
  <c r="E59"/>
  <c r="E53"/>
  <c r="E52"/>
  <c r="E60"/>
  <c r="E50"/>
  <c r="E48"/>
  <c r="E47"/>
  <c r="E46"/>
  <c r="E45"/>
  <c r="F89"/>
  <c r="F81"/>
  <c r="E74"/>
  <c r="E44"/>
  <c r="F42"/>
  <c r="F41" s="1"/>
  <c r="F92" s="1"/>
  <c r="F8" s="1"/>
  <c r="F9" s="1"/>
  <c r="C5" i="6"/>
  <c r="C15"/>
  <c r="C4"/>
  <c r="F7" i="8"/>
  <c r="F73"/>
  <c r="C9" i="6"/>
  <c r="C3" l="1"/>
  <c r="C17" s="1"/>
</calcChain>
</file>

<file path=xl/sharedStrings.xml><?xml version="1.0" encoding="utf-8"?>
<sst xmlns="http://schemas.openxmlformats.org/spreadsheetml/2006/main" count="194" uniqueCount="133">
  <si>
    <t>Расходы на благотворительные программы:</t>
  </si>
  <si>
    <t>Расходы на развитие благотворительной деятельности</t>
  </si>
  <si>
    <t>Административно-хозяйственные расходы</t>
  </si>
  <si>
    <t>"Рождественская мечта"</t>
  </si>
  <si>
    <t>ФОТ и страховые взносы с зарплаты сотрудников, непосредственно участвующих в разработке и реализации благотворительной программы</t>
  </si>
  <si>
    <t>ФОТ и страховые взносы административного персонала</t>
  </si>
  <si>
    <t>Прочие расходы по уставной деятельности фонда(непредвиденные )</t>
  </si>
  <si>
    <t>Услуги банка</t>
  </si>
  <si>
    <t>Программное обеспечение деятельности фонда</t>
  </si>
  <si>
    <t>Юридическое и почтовое обслуживание благотворительной деятельности фонда</t>
  </si>
  <si>
    <t>Сумма (руб.коп.)</t>
  </si>
  <si>
    <t>Сумма (тыс.руб.)</t>
  </si>
  <si>
    <t xml:space="preserve">ОТЧЕТ </t>
  </si>
  <si>
    <t>о проведении мероприятия</t>
  </si>
  <si>
    <t>Наименование, характер и цель мероприятия:</t>
  </si>
  <si>
    <t>Расходы на мероприятие:</t>
  </si>
  <si>
    <t>Наименование</t>
  </si>
  <si>
    <t>№ п/п</t>
  </si>
  <si>
    <t>Направление расходов в 2016 году (в тыс.руб.)</t>
  </si>
  <si>
    <t xml:space="preserve">Поддержка и развитие творческого потенциала детей. 
Приобщение детей к изучению этнокультуры, ремесел, художественных промыслов и другое.
Создание площадки для межкультурного общения детей разных стран.
Объединение благотворителей и волонтеров.
Возвращение детям веры в то, что мечты сбываются.
</t>
  </si>
  <si>
    <t>Оплата посещения вотчины Деда Мороза</t>
  </si>
  <si>
    <t>Оплата проезда воспитанников детских домов и сопровождающих лиц (аренда автобусов)</t>
  </si>
  <si>
    <t>Оплата РЖД билетов</t>
  </si>
  <si>
    <t>Организация и проведение уроков народной мудрости</t>
  </si>
  <si>
    <t>Расходы по оплате входных билетов в дом Деда Мороза</t>
  </si>
  <si>
    <t>Сладкие подарки от Деда Мороза в жестяном сундучке</t>
  </si>
  <si>
    <t>Сухой паек в дорогу для детей</t>
  </si>
  <si>
    <t>Оплата проживания и питания участников фестиваля</t>
  </si>
  <si>
    <t>"День Победы"</t>
  </si>
  <si>
    <t>ОТЧЕТ ПО ИСПОЛНЕНИЮ СМЕТЫ ДОХОДОВ И РАСХОДОВ</t>
  </si>
  <si>
    <t>Благотворительного фонда "Миссия"</t>
  </si>
  <si>
    <t>Справочное:</t>
  </si>
  <si>
    <t>Остаток целевых средств на начало периода</t>
  </si>
  <si>
    <t>Всего доходов</t>
  </si>
  <si>
    <t>Всего расходов</t>
  </si>
  <si>
    <t>Остаток целевых средств на конец периода</t>
  </si>
  <si>
    <t>РАЗДЕЛ 1. ДОХОДЫ</t>
  </si>
  <si>
    <t>Наименование статьи</t>
  </si>
  <si>
    <t>Цель финансирования</t>
  </si>
  <si>
    <t>Дата и номер договора</t>
  </si>
  <si>
    <t>Общая стоимость проекта</t>
  </si>
  <si>
    <t>Пожертвования от юридических лиц</t>
  </si>
  <si>
    <t>На уставные цели</t>
  </si>
  <si>
    <t>Пожертвования от физических лиц</t>
  </si>
  <si>
    <t>Чистая прибыль / убыток</t>
  </si>
  <si>
    <t>ИТОГО ДОХОДОВ:</t>
  </si>
  <si>
    <t>РАЗДЕЛ 2. РАСХОДЫ</t>
  </si>
  <si>
    <t>Ед.изм.</t>
  </si>
  <si>
    <t>Количество единиц</t>
  </si>
  <si>
    <t>Стоимость единицы</t>
  </si>
  <si>
    <t>1. Целевые мероприятия по благотворительной деятельности</t>
  </si>
  <si>
    <t>шт</t>
  </si>
  <si>
    <t>чел.</t>
  </si>
  <si>
    <t>Ассистент исполнительного директора</t>
  </si>
  <si>
    <t>2. Прочие расходы на уставную деятельность фонда</t>
  </si>
  <si>
    <t>ФОТ и ЕСН административного персонала и ФСС НС</t>
  </si>
  <si>
    <t>Прочие расходы</t>
  </si>
  <si>
    <t>3. Прочие расходы (непредвиденные)</t>
  </si>
  <si>
    <t>ИТОГО РАСХОДОВ:</t>
  </si>
  <si>
    <t>БУРЯК ДМИТРИЙ АРКАДЬЕВИЧ</t>
  </si>
  <si>
    <t>БУРЯК МАРГАРИТА ВИКТОРОВНА</t>
  </si>
  <si>
    <t>ООО "Мейн Пипл"</t>
  </si>
  <si>
    <t>ООО "ГЛОБАЛ НЕТВОРКС"</t>
  </si>
  <si>
    <t>Договор пожертвования №02/16-1 от 22.03.2016</t>
  </si>
  <si>
    <t>Соглашение о порядке использовании сервиса"Акционирования"от 22.12.2015 г.</t>
  </si>
  <si>
    <t>Агентский договор №БФМ/03/16 от17.03.16(неопр.ср.)</t>
  </si>
  <si>
    <t>Договор пожертвования №01/16-2 от 11.01.2016</t>
  </si>
  <si>
    <t>Добровольное пожертвование (без договора)</t>
  </si>
  <si>
    <t>Договор пожертвования №01/16-1 от 12.01.2016</t>
  </si>
  <si>
    <t>Целевое финансирование на Программу "Рождественская мечта"</t>
  </si>
  <si>
    <t>Оплата билетов на проведение игровых программ в рамках экскурсионного обслуживания в период проведения фестиваля «Рождественская мечта» на территории Вотчины Деда Мороза:</t>
  </si>
  <si>
    <t>Период проведения:</t>
  </si>
  <si>
    <t>Общая стоимость проекта (руб.коп.)</t>
  </si>
  <si>
    <t xml:space="preserve">ВСЕГО :   </t>
  </si>
  <si>
    <t>(Департамент финансов Вологодской области (АУК  ВО "КПЦ "Дом Деда Мороза" л/с 007500041) , ИНН 3526031350)</t>
  </si>
  <si>
    <t>Оплата продуктов питания для формирования сухого пайка для детей воспитанников детских домов, для участников фестиваля, в дорогу
(ООО "Фабус", ИНН 7719046744)</t>
  </si>
  <si>
    <t>Услуги хостинга</t>
  </si>
  <si>
    <t>Характер и цель мероприятия: 
Распространение информациио деятельности Благотворительного фонда "Миссия" для привлечения к благотворительности как можно большего числа потенциальных жертвователей</t>
  </si>
  <si>
    <t>Взносы в ПФР</t>
  </si>
  <si>
    <t>Взносы в ФСС</t>
  </si>
  <si>
    <t>Взносы в ФСС от НС</t>
  </si>
  <si>
    <t>Взносы в ФФОМС</t>
  </si>
  <si>
    <t>Главный бухгалтер / Бухгалтер-кассир</t>
  </si>
  <si>
    <t>Директор</t>
  </si>
  <si>
    <t>Заместитель директора по связям с общественностью</t>
  </si>
  <si>
    <t>Резервы для оплаты отпусков</t>
  </si>
  <si>
    <t xml:space="preserve">Агентское вознаграждение </t>
  </si>
  <si>
    <t>Аренда нежилого помещения</t>
  </si>
  <si>
    <t>Программное обеспечение</t>
  </si>
  <si>
    <t>Прочие налоги и сборы</t>
  </si>
  <si>
    <t>Прочие почтовые расходы</t>
  </si>
  <si>
    <t>Корректировка остатков на основании Акта сверки</t>
  </si>
  <si>
    <t>ООО "Бизнес Элемент"</t>
  </si>
  <si>
    <t>Договор от 18.07.2016 (Robokassa)</t>
  </si>
  <si>
    <t>Договор оферты - добровольное пожертвование</t>
  </si>
  <si>
    <t>ООО "ОМИ"</t>
  </si>
  <si>
    <t xml:space="preserve">
Декабрь 2016    Прием исследовательских работ в рамках конкурса
                              Обработка заявок участия в фестивале «Рождественская мечта»
февраль 2017      Фестиваль «Рождественская мечта»
</t>
  </si>
  <si>
    <t>основной</t>
  </si>
  <si>
    <t>XII международный фестиваль «Рождественская мечта»</t>
  </si>
  <si>
    <t>Оплата услуг по резервированию  199 штук билетов РЖД по маршруту "Москва-Котлас-Москва" для воспитанников детских учреждений и сопровождающих лиц. (Московский филиал АО "ФПК", ИНН 7708709686)</t>
  </si>
  <si>
    <t>ФОТ и взносы на сотрудников, работа которых непосредственно связана с разработкой и реализацией благотворительной программы (мероприятий)</t>
  </si>
  <si>
    <t xml:space="preserve">за год 2017 </t>
  </si>
  <si>
    <t>ООО "РОЙАЛМЕД"</t>
  </si>
  <si>
    <t>ОПАРИН ВИКТОР ГЕННАДЬЕВИЧ</t>
  </si>
  <si>
    <t>БОГАЧЕВА ОЛЬГА КОНСТАНТИНОВНА</t>
  </si>
  <si>
    <t>ЗАБАШТАНСКИЙ АНДРЕЙ СЕРГЕЕВИЧ</t>
  </si>
  <si>
    <t>ЗАРУБИНА НИНА ВЛАДИМИРОВНА</t>
  </si>
  <si>
    <t>КАРИМОВА ВАСИЛЯ РАФАИЛОВНА</t>
  </si>
  <si>
    <t>ЛУЖНЯК МАРИЯ ЮРЬЕВНА</t>
  </si>
  <si>
    <t xml:space="preserve">НОЧЕВНАЯ СВЕТЛАНА ВИКТОРОВНА </t>
  </si>
  <si>
    <t>РОДИОНОВА ЕЛЕНА ИВАНОВНА</t>
  </si>
  <si>
    <t>РОМАН ОЛЬГА ВЛАДИМИРОВНА</t>
  </si>
  <si>
    <t>РУДНИЦКАЯ ЕЛЕНА ВИКТОРОВНА</t>
  </si>
  <si>
    <t>ЯКУТИНА МАРИНА АЛЕКСЕЕВНА</t>
  </si>
  <si>
    <t>XII фестиваль «Рождественская мечта»</t>
  </si>
  <si>
    <t>Оплата 398 штук билетов РЖД по маршруту "Москва-Котлас-Москва" для воспитанников детских учреждений и сопровождающих лиц. Всего 199 человек из них: 86 чел. дети (дошкольники, школьники), 113 чел. взрослые (Московский филиал АО "ФПК", ИНН 7708709686)</t>
  </si>
  <si>
    <t>Оплата услуг по проведению фестиваля в санатории "Бобровниково" в период 05 - 07 февраля 2017 г.
Описание услуг: питание, проживание, Организация XII фестиваля "Рождественская мечта", Путешествие по Вотчине Деда Мороза, Факельное шествие, Праздничный фейерверк, Концерт "Уроки народной мудрости", Посещение храма Богородицы (1778г.) дер. Бобровниково Великоустюгского района, Вологодской области, Открытие выставки "Шапочное знакомство", Народное гулянье, Морозные забавы, Старорусские игры, Катание на лошадях и буранах, на снежной горке, на хаски, Русская изба, Получение сухих пайков. Праздничный обед в санатории Бобровниково.
(Медицинское учреждение Вологодской областной Федерации профсоюзов санаторий "Бобровниково", ИНН 3526004282)</t>
  </si>
  <si>
    <t>Оплата услуг трансфера в период проведения фестиваля в санатории "Бобровниково": Аренда автобуса Yutong с 05.02.2017 по 07.02.2017
(Медицинское учреждение Вологодской областной Федерации профсоюзов санаторий "Бобровниково", ИНН 3526004282)</t>
  </si>
  <si>
    <t xml:space="preserve">Оплата услуг трансфера в период проведения фестиваля в санатории "Бобровниково": Аренда автобуса ПАЗ 05.02.2017     
(Медицинское учреждение Вологодской областной Федерации профсоюзов санаторий "Бобровниково", ИНН 3526004282)       </t>
  </si>
  <si>
    <t>Оплата трансфера воспитанников детских учреждений и сопровождающих лиц по договору фрахтования транспортного средства № 14 от 24.01.2017 г. с ИП Петрушин Е.М. тип Автобуса марки KIA GRANBIRD в количестве 3 штуки число посадочных мест 45 в каждом. Срок выполнения перевозки пассажиров 06-07 февраля 2017 года
(Индивидуальный предприниматель Петрушин Евгений Михайлович, ИНН 112100014401)</t>
  </si>
  <si>
    <t>Сладкие подарки от Деда Мороза в жестяном сундучке для воспитанников детских учреждений
(Закрытое акционерное общество "Кондитерская фабрика", ИНН 3525091130)</t>
  </si>
  <si>
    <t xml:space="preserve">Посещение парка – 136 бил </t>
  </si>
  <si>
    <t xml:space="preserve">Посещение парка (льготный билет для следующих категорий граждан: инвалиды, учащиеся, дети дошкольного возраста(с 3-х лет), военнослужащие, проходящие военную службу по призыву) </t>
  </si>
  <si>
    <t>Игровая программа "Путешествие по Дому Деда Мороза" – 164 бил</t>
  </si>
  <si>
    <t xml:space="preserve">Игровая программа "Путешествие по Тропе сказок" (не менее 3-х персонажей) </t>
  </si>
  <si>
    <t xml:space="preserve">Игровая программа у Чудо-печки "Забавы Бабы Жары" </t>
  </si>
  <si>
    <t>Праздник с участием Деда Мороза</t>
  </si>
  <si>
    <t>Игровая программа "Кованное чудо"</t>
  </si>
  <si>
    <t>Входной билет в зоопарк</t>
  </si>
  <si>
    <t>Мебель для офиса</t>
  </si>
  <si>
    <r>
      <rPr>
        <b/>
        <sz val="12"/>
        <color rgb="FF000000"/>
        <rFont val="Calibri"/>
        <family val="2"/>
        <charset val="204"/>
        <scheme val="minor"/>
      </rPr>
      <t>Даты:</t>
    </r>
    <r>
      <rPr>
        <sz val="12"/>
        <color rgb="FF000000"/>
        <rFont val="Calibri"/>
        <family val="2"/>
        <charset val="204"/>
        <scheme val="minor"/>
      </rPr>
      <t xml:space="preserve">             5 февраля – 8 февраля 2017
</t>
    </r>
    <r>
      <rPr>
        <b/>
        <sz val="12"/>
        <color rgb="FF000000"/>
        <rFont val="Calibri"/>
        <family val="2"/>
        <charset val="204"/>
        <scheme val="minor"/>
      </rPr>
      <t>Место:</t>
    </r>
    <r>
      <rPr>
        <sz val="12"/>
        <color rgb="FF000000"/>
        <rFont val="Calibri"/>
        <family val="2"/>
        <charset val="204"/>
        <scheme val="minor"/>
      </rPr>
      <t xml:space="preserve">           Вологодская область
                       г. Великий Устюг, Вотчина Деда Мороза 
                       г. Красавино
                       д. Бобровниково
</t>
    </r>
    <r>
      <rPr>
        <b/>
        <sz val="12"/>
        <color rgb="FF000000"/>
        <rFont val="Calibri"/>
        <family val="2"/>
        <charset val="204"/>
        <scheme val="minor"/>
      </rPr>
      <t>Участники:</t>
    </r>
    <r>
      <rPr>
        <sz val="12"/>
        <color rgb="FF000000"/>
        <rFont val="Calibri"/>
        <family val="2"/>
        <charset val="204"/>
        <scheme val="minor"/>
      </rPr>
      <t xml:space="preserve">   199 человек из них
                          1) 86 детей
                          2) 113 взрослых</t>
    </r>
  </si>
  <si>
    <t>Социальная реклама год 2017 года</t>
  </si>
  <si>
    <r>
      <rPr>
        <b/>
        <sz val="12"/>
        <color rgb="FF000000"/>
        <rFont val="Calibri"/>
        <family val="2"/>
        <charset val="204"/>
        <scheme val="minor"/>
      </rPr>
      <t>Даты:</t>
    </r>
    <r>
      <rPr>
        <sz val="12"/>
        <color rgb="FF000000"/>
        <rFont val="Calibri"/>
        <family val="2"/>
        <charset val="204"/>
        <scheme val="minor"/>
      </rPr>
      <t xml:space="preserve">             06 февраля – 7 февраля 2017
</t>
    </r>
    <r>
      <rPr>
        <b/>
        <sz val="12"/>
        <color rgb="FF000000"/>
        <rFont val="Calibri"/>
        <family val="2"/>
        <charset val="204"/>
        <scheme val="minor"/>
      </rPr>
      <t>Место:</t>
    </r>
    <r>
      <rPr>
        <sz val="12"/>
        <color rgb="FF000000"/>
        <rFont val="Calibri"/>
        <family val="2"/>
        <charset val="204"/>
        <scheme val="minor"/>
      </rPr>
      <t xml:space="preserve">           Вологодская область
                       г. Великий Устюг, Вотчина Деда Мороза 
                       г. Красавино
                       д. Бобровниково
</t>
    </r>
    <r>
      <rPr>
        <b/>
        <sz val="12"/>
        <color rgb="FF000000"/>
        <rFont val="Calibri"/>
        <family val="2"/>
        <charset val="204"/>
        <scheme val="minor"/>
      </rPr>
      <t>Участники:</t>
    </r>
    <r>
      <rPr>
        <sz val="12"/>
        <color rgb="FF000000"/>
        <rFont val="Calibri"/>
        <family val="2"/>
        <charset val="204"/>
        <scheme val="minor"/>
      </rPr>
      <t xml:space="preserve">   199 человек из них
                          1) - 94 ребенка
                                        в возрасте от 3х до 6 лет – 7
                                        в возрасте от 7 до 14 лет – 54
                                        в возрасте от 15 до 17 лет – 33
                           </t>
    </r>
  </si>
</sst>
</file>

<file path=xl/styles.xml><?xml version="1.0" encoding="utf-8"?>
<styleSheet xmlns="http://schemas.openxmlformats.org/spreadsheetml/2006/main">
  <numFmts count="4">
    <numFmt numFmtId="164" formatCode="#,##0.0_ ;[Red]\-#,##0.0\ "/>
    <numFmt numFmtId="165" formatCode="#,##0.00_ ;[Red]\-#,##0.00\ "/>
    <numFmt numFmtId="166" formatCode="#,##0_ ;[Red]\-#,##0\ "/>
    <numFmt numFmtId="167" formatCode="000000"/>
  </numFmts>
  <fonts count="26">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2"/>
      <color theme="1"/>
      <name val="Calibri"/>
      <family val="2"/>
      <charset val="204"/>
      <scheme val="minor"/>
    </font>
    <font>
      <b/>
      <sz val="12"/>
      <color theme="1"/>
      <name val="Calibri"/>
      <family val="2"/>
      <charset val="204"/>
      <scheme val="minor"/>
    </font>
    <font>
      <b/>
      <sz val="18"/>
      <color theme="1"/>
      <name val="Calibri"/>
      <family val="2"/>
      <charset val="204"/>
      <scheme val="minor"/>
    </font>
    <font>
      <sz val="10"/>
      <name val="Arial Cyr"/>
      <charset val="204"/>
    </font>
    <font>
      <b/>
      <sz val="16"/>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11"/>
      <color rgb="FF000000"/>
      <name val="Times New Roman"/>
      <family val="1"/>
      <charset val="204"/>
    </font>
    <font>
      <sz val="9"/>
      <color rgb="FF000000"/>
      <name val="Times New Roman"/>
      <family val="1"/>
      <charset val="204"/>
    </font>
    <font>
      <sz val="11"/>
      <color theme="1"/>
      <name val="Times New Roman"/>
      <family val="1"/>
      <charset val="204"/>
    </font>
    <font>
      <b/>
      <sz val="16"/>
      <color rgb="FF000000"/>
      <name val="Times New Roman"/>
      <family val="1"/>
      <charset val="204"/>
    </font>
    <font>
      <i/>
      <sz val="9"/>
      <color rgb="FF000000"/>
      <name val="Times New Roman"/>
      <family val="1"/>
      <charset val="204"/>
    </font>
    <font>
      <b/>
      <sz val="11"/>
      <color theme="1"/>
      <name val="Times New Roman"/>
      <family val="1"/>
      <charset val="204"/>
    </font>
    <font>
      <sz val="12"/>
      <color rgb="FF000000"/>
      <name val="Calibri"/>
      <family val="2"/>
      <charset val="204"/>
      <scheme val="minor"/>
    </font>
    <font>
      <sz val="10"/>
      <color theme="1"/>
      <name val="Calibri"/>
      <family val="2"/>
      <charset val="204"/>
      <scheme val="minor"/>
    </font>
    <font>
      <b/>
      <sz val="10"/>
      <color theme="1"/>
      <name val="Arial"/>
      <family val="2"/>
      <charset val="204"/>
    </font>
    <font>
      <b/>
      <sz val="12"/>
      <color rgb="FF000000"/>
      <name val="Calibri"/>
      <family val="2"/>
      <charset val="204"/>
      <scheme val="minor"/>
    </font>
    <font>
      <b/>
      <sz val="11"/>
      <color rgb="FF000000"/>
      <name val="Times New Roman"/>
      <family val="1"/>
      <charset val="204"/>
    </font>
    <font>
      <sz val="10"/>
      <name val="Times New Roman"/>
      <family val="1"/>
      <charset val="204"/>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6" fillId="0" borderId="0"/>
  </cellStyleXfs>
  <cellXfs count="129">
    <xf numFmtId="0" fontId="0" fillId="0" borderId="0" xfId="0"/>
    <xf numFmtId="0" fontId="0" fillId="0" borderId="0" xfId="0" applyAlignment="1">
      <alignment vertical="center"/>
    </xf>
    <xf numFmtId="164" fontId="0" fillId="0" borderId="1" xfId="0" applyNumberFormat="1" applyBorder="1" applyAlignment="1">
      <alignment horizontal="center" vertical="center"/>
    </xf>
    <xf numFmtId="0" fontId="0" fillId="0" borderId="1" xfId="0" applyBorder="1" applyAlignment="1">
      <alignment vertical="center" wrapText="1"/>
    </xf>
    <xf numFmtId="0" fontId="2" fillId="0" borderId="0" xfId="0" applyFont="1" applyAlignment="1">
      <alignment vertical="center"/>
    </xf>
    <xf numFmtId="164"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164" fontId="0" fillId="0" borderId="0" xfId="0" applyNumberFormat="1" applyBorder="1" applyAlignment="1">
      <alignment horizontal="center" vertical="center"/>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3" fillId="0" borderId="0" xfId="0" applyFont="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165"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7" fillId="0" borderId="0" xfId="0" applyFont="1" applyAlignment="1">
      <alignment vertical="center"/>
    </xf>
    <xf numFmtId="166" fontId="8" fillId="0" borderId="0" xfId="0" applyNumberFormat="1" applyFont="1" applyAlignment="1">
      <alignment horizontal="righ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165" fontId="8" fillId="0" borderId="0" xfId="0" applyNumberFormat="1" applyFont="1" applyAlignment="1">
      <alignment horizontal="right" vertical="center"/>
    </xf>
    <xf numFmtId="166" fontId="7" fillId="0" borderId="0" xfId="0" applyNumberFormat="1" applyFont="1" applyAlignment="1">
      <alignment vertical="center"/>
    </xf>
    <xf numFmtId="166"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0" fillId="0" borderId="0" xfId="0" applyFont="1" applyAlignment="1">
      <alignment horizontal="center" vertical="center" wrapText="1"/>
    </xf>
    <xf numFmtId="165" fontId="13" fillId="0" borderId="1" xfId="0" applyNumberFormat="1" applyFont="1" applyBorder="1" applyAlignment="1">
      <alignment horizontal="center" vertical="center" wrapText="1"/>
    </xf>
    <xf numFmtId="0" fontId="8" fillId="0" borderId="0" xfId="0" applyFont="1" applyAlignment="1">
      <alignment vertical="center"/>
    </xf>
    <xf numFmtId="166" fontId="14" fillId="0" borderId="1" xfId="0" applyNumberFormat="1" applyFont="1" applyBorder="1" applyAlignment="1">
      <alignment horizontal="center" vertical="center"/>
    </xf>
    <xf numFmtId="167" fontId="14" fillId="0" borderId="1" xfId="0" applyNumberFormat="1" applyFont="1" applyFill="1" applyBorder="1" applyAlignment="1">
      <alignment vertical="center" wrapText="1"/>
    </xf>
    <xf numFmtId="165" fontId="14" fillId="0" borderId="1" xfId="0" applyNumberFormat="1"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Fill="1" applyAlignment="1">
      <alignment vertical="center"/>
    </xf>
    <xf numFmtId="49" fontId="14" fillId="0" borderId="1" xfId="0" applyNumberFormat="1" applyFont="1" applyFill="1" applyBorder="1" applyAlignment="1">
      <alignment vertical="center" wrapText="1"/>
    </xf>
    <xf numFmtId="3" fontId="12"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66" fontId="14"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0" fontId="8" fillId="0" borderId="0" xfId="0" applyFont="1" applyFill="1" applyAlignment="1">
      <alignment vertical="center"/>
    </xf>
    <xf numFmtId="166" fontId="8" fillId="0" borderId="0" xfId="0" applyNumberFormat="1" applyFont="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3" fontId="8" fillId="0" borderId="0" xfId="0" applyNumberFormat="1" applyFont="1" applyAlignment="1">
      <alignment vertical="center"/>
    </xf>
    <xf numFmtId="165" fontId="8" fillId="0" borderId="0" xfId="0" applyNumberFormat="1" applyFont="1" applyAlignment="1">
      <alignment vertical="center"/>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166" fontId="14" fillId="0" borderId="5" xfId="0" applyNumberFormat="1" applyFont="1" applyBorder="1" applyAlignment="1">
      <alignment horizontal="center" vertical="center"/>
    </xf>
    <xf numFmtId="167" fontId="14" fillId="0" borderId="5" xfId="0" applyNumberFormat="1" applyFont="1" applyFill="1" applyBorder="1" applyAlignment="1">
      <alignment vertical="center" wrapText="1"/>
    </xf>
    <xf numFmtId="166" fontId="14" fillId="0" borderId="6" xfId="0" applyNumberFormat="1" applyFont="1" applyBorder="1" applyAlignment="1">
      <alignment horizontal="center" vertical="center"/>
    </xf>
    <xf numFmtId="167" fontId="14" fillId="0" borderId="6" xfId="0" applyNumberFormat="1" applyFont="1" applyFill="1" applyBorder="1" applyAlignment="1">
      <alignment vertical="center" wrapText="1"/>
    </xf>
    <xf numFmtId="49" fontId="14" fillId="0" borderId="6" xfId="0" applyNumberFormat="1" applyFont="1" applyFill="1" applyBorder="1" applyAlignment="1">
      <alignment horizontal="center" vertical="center" wrapText="1"/>
    </xf>
    <xf numFmtId="3" fontId="14" fillId="0" borderId="6" xfId="0" applyNumberFormat="1" applyFont="1" applyBorder="1" applyAlignment="1">
      <alignment horizontal="center" vertical="center" wrapText="1"/>
    </xf>
    <xf numFmtId="165" fontId="14" fillId="0" borderId="6" xfId="0" applyNumberFormat="1" applyFont="1" applyBorder="1" applyAlignment="1">
      <alignment horizontal="center" vertical="center" wrapText="1"/>
    </xf>
    <xf numFmtId="166" fontId="11" fillId="0" borderId="7" xfId="0" applyNumberFormat="1" applyFont="1" applyBorder="1" applyAlignment="1">
      <alignment horizontal="center" vertical="center"/>
    </xf>
    <xf numFmtId="166" fontId="11" fillId="0" borderId="6" xfId="0" applyNumberFormat="1" applyFont="1" applyBorder="1" applyAlignment="1">
      <alignment horizontal="center" vertical="center"/>
    </xf>
    <xf numFmtId="49" fontId="18" fillId="0" borderId="7" xfId="0" applyNumberFormat="1" applyFont="1" applyFill="1" applyBorder="1" applyAlignment="1">
      <alignment horizontal="left" vertical="center" wrapText="1" indent="5"/>
    </xf>
    <xf numFmtId="49" fontId="14" fillId="0" borderId="8"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3" fontId="14" fillId="0" borderId="8" xfId="0" applyNumberFormat="1" applyFont="1" applyBorder="1" applyAlignment="1">
      <alignment horizontal="center" vertical="center" wrapText="1"/>
    </xf>
    <xf numFmtId="3" fontId="18" fillId="0" borderId="9" xfId="0" applyNumberFormat="1" applyFont="1" applyBorder="1" applyAlignment="1">
      <alignment horizontal="center" vertical="center"/>
    </xf>
    <xf numFmtId="3" fontId="18" fillId="0" borderId="10" xfId="0" applyNumberFormat="1" applyFont="1" applyBorder="1" applyAlignment="1">
      <alignment horizontal="center" vertical="center"/>
    </xf>
    <xf numFmtId="165" fontId="14" fillId="0" borderId="8" xfId="0" applyNumberFormat="1" applyFont="1" applyBorder="1" applyAlignment="1">
      <alignment horizontal="center" vertical="center" wrapText="1"/>
    </xf>
    <xf numFmtId="165" fontId="18" fillId="0" borderId="9"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0" fillId="0" borderId="0" xfId="0" applyFont="1" applyBorder="1" applyAlignment="1">
      <alignment vertical="center"/>
    </xf>
    <xf numFmtId="165" fontId="13" fillId="0" borderId="4" xfId="0" applyNumberFormat="1" applyFont="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right" vertical="center" wrapText="1"/>
    </xf>
    <xf numFmtId="0" fontId="0" fillId="0" borderId="0" xfId="0" applyFont="1" applyBorder="1" applyAlignment="1"/>
    <xf numFmtId="0" fontId="3" fillId="0" borderId="0" xfId="0" applyFont="1" applyAlignment="1"/>
    <xf numFmtId="167" fontId="20" fillId="0" borderId="3" xfId="0" applyNumberFormat="1" applyFont="1" applyFill="1" applyBorder="1" applyAlignment="1">
      <alignment wrapText="1"/>
    </xf>
    <xf numFmtId="167" fontId="20" fillId="0" borderId="3" xfId="0" applyNumberFormat="1" applyFont="1" applyFill="1" applyBorder="1" applyAlignment="1">
      <alignment vertical="center" wrapText="1"/>
    </xf>
    <xf numFmtId="165" fontId="24" fillId="0" borderId="1" xfId="0" applyNumberFormat="1" applyFont="1" applyBorder="1" applyAlignment="1">
      <alignment horizontal="center" vertical="center" wrapText="1"/>
    </xf>
    <xf numFmtId="0" fontId="19" fillId="0" borderId="0" xfId="0" applyFont="1" applyAlignment="1">
      <alignment vertical="center"/>
    </xf>
    <xf numFmtId="49" fontId="14" fillId="0" borderId="6" xfId="0" applyNumberFormat="1" applyFont="1" applyFill="1" applyBorder="1" applyAlignment="1">
      <alignment horizontal="left" vertical="center" wrapText="1"/>
    </xf>
    <xf numFmtId="166" fontId="11" fillId="0" borderId="1" xfId="0" applyNumberFormat="1"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165" fontId="7" fillId="0" borderId="0" xfId="0" applyNumberFormat="1" applyFont="1" applyAlignment="1">
      <alignment vertical="center"/>
    </xf>
    <xf numFmtId="165" fontId="10" fillId="0" borderId="0" xfId="0" applyNumberFormat="1" applyFont="1" applyAlignment="1">
      <alignment horizontal="center" vertical="center" wrapText="1"/>
    </xf>
    <xf numFmtId="165" fontId="16" fillId="0" borderId="0" xfId="0" applyNumberFormat="1" applyFont="1" applyAlignment="1">
      <alignment vertical="center"/>
    </xf>
    <xf numFmtId="165" fontId="8" fillId="0" borderId="0" xfId="0" applyNumberFormat="1" applyFont="1" applyFill="1" applyAlignment="1">
      <alignment vertical="center"/>
    </xf>
    <xf numFmtId="165" fontId="16" fillId="0" borderId="0" xfId="0" applyNumberFormat="1" applyFont="1" applyFill="1" applyAlignment="1">
      <alignment vertical="center"/>
    </xf>
    <xf numFmtId="165" fontId="14" fillId="0" borderId="4"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25" fillId="2" borderId="1"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13" fillId="0" borderId="1" xfId="0" applyNumberFormat="1" applyFont="1" applyFill="1" applyBorder="1" applyAlignment="1">
      <alignment horizontal="center" vertical="center" wrapText="1"/>
    </xf>
    <xf numFmtId="166" fontId="10" fillId="0" borderId="1" xfId="0" applyNumberFormat="1" applyFont="1" applyBorder="1" applyAlignment="1">
      <alignment horizontal="right" vertical="center"/>
    </xf>
    <xf numFmtId="166" fontId="7" fillId="0" borderId="0" xfId="0" applyNumberFormat="1" applyFont="1" applyAlignment="1">
      <alignment horizontal="left" vertical="center"/>
    </xf>
    <xf numFmtId="3" fontId="12" fillId="0" borderId="2"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xf numFmtId="166" fontId="7" fillId="0" borderId="0" xfId="0" applyNumberFormat="1" applyFont="1" applyAlignment="1">
      <alignment horizontal="center" vertical="center"/>
    </xf>
    <xf numFmtId="166" fontId="9" fillId="0" borderId="2" xfId="0" applyNumberFormat="1" applyFont="1" applyBorder="1" applyAlignment="1">
      <alignment horizontal="center" vertical="center"/>
    </xf>
    <xf numFmtId="166" fontId="9" fillId="0" borderId="3" xfId="0" applyNumberFormat="1" applyFont="1" applyBorder="1" applyAlignment="1">
      <alignment horizontal="center" vertical="center"/>
    </xf>
    <xf numFmtId="166" fontId="9" fillId="0" borderId="4" xfId="0" applyNumberFormat="1" applyFont="1" applyBorder="1" applyAlignment="1">
      <alignment horizontal="center" vertical="center"/>
    </xf>
    <xf numFmtId="166" fontId="17" fillId="0" borderId="2" xfId="0" applyNumberFormat="1" applyFont="1" applyBorder="1" applyAlignment="1">
      <alignment horizontal="left" vertical="center" wrapText="1"/>
    </xf>
    <xf numFmtId="166" fontId="17" fillId="0" borderId="3" xfId="0" applyNumberFormat="1" applyFont="1" applyBorder="1" applyAlignment="1">
      <alignment horizontal="left" vertical="center" wrapText="1"/>
    </xf>
    <xf numFmtId="166" fontId="17" fillId="0" borderId="4" xfId="0" applyNumberFormat="1" applyFont="1" applyBorder="1" applyAlignment="1">
      <alignment horizontal="left" vertical="center" wrapText="1"/>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167" fontId="20" fillId="0" borderId="0" xfId="0" applyNumberFormat="1" applyFont="1" applyFill="1" applyBorder="1" applyAlignment="1">
      <alignment horizontal="left" vertical="center" wrapText="1"/>
    </xf>
    <xf numFmtId="166" fontId="24" fillId="0" borderId="2" xfId="0" applyNumberFormat="1" applyFont="1" applyBorder="1" applyAlignment="1">
      <alignment horizontal="right" vertical="center"/>
    </xf>
    <xf numFmtId="166" fontId="24" fillId="0" borderId="3" xfId="0" applyNumberFormat="1" applyFont="1" applyBorder="1" applyAlignment="1">
      <alignment horizontal="right" vertical="center"/>
    </xf>
    <xf numFmtId="166" fontId="24" fillId="0" borderId="4" xfId="0" applyNumberFormat="1" applyFont="1" applyBorder="1" applyAlignment="1">
      <alignment horizontal="righ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view="pageBreakPreview" zoomScaleNormal="100" zoomScaleSheetLayoutView="100" workbookViewId="0"/>
  </sheetViews>
  <sheetFormatPr defaultRowHeight="15"/>
  <cols>
    <col min="1" max="1" width="9.140625" style="16"/>
    <col min="2" max="2" width="60.7109375" style="1" customWidth="1"/>
    <col min="3" max="3" width="21.28515625" style="1" customWidth="1"/>
    <col min="4" max="4" width="6.140625" style="1" customWidth="1"/>
    <col min="5" max="16384" width="9.140625" style="1"/>
  </cols>
  <sheetData>
    <row r="1" spans="1:3" ht="18.75">
      <c r="A1" s="4" t="s">
        <v>18</v>
      </c>
    </row>
    <row r="2" spans="1:3" ht="18.75">
      <c r="B2" s="4"/>
    </row>
    <row r="3" spans="1:3" s="16" customFormat="1">
      <c r="A3" s="7" t="s">
        <v>17</v>
      </c>
      <c r="B3" s="7" t="s">
        <v>0</v>
      </c>
      <c r="C3" s="5" t="e">
        <f>SUM(C4:C8)</f>
        <v>#REF!</v>
      </c>
    </row>
    <row r="4" spans="1:3">
      <c r="A4" s="15">
        <v>1</v>
      </c>
      <c r="B4" s="3" t="s">
        <v>3</v>
      </c>
      <c r="C4" s="2" t="e">
        <f>#REF!</f>
        <v>#REF!</v>
      </c>
    </row>
    <row r="5" spans="1:3">
      <c r="A5" s="15">
        <v>2</v>
      </c>
      <c r="B5" s="3" t="s">
        <v>28</v>
      </c>
      <c r="C5" s="2" t="e">
        <f>#REF!</f>
        <v>#REF!</v>
      </c>
    </row>
    <row r="6" spans="1:3">
      <c r="A6" s="15">
        <v>3</v>
      </c>
      <c r="B6" s="3"/>
      <c r="C6" s="2"/>
    </row>
    <row r="7" spans="1:3">
      <c r="A7" s="15">
        <v>4</v>
      </c>
      <c r="B7" s="3"/>
      <c r="C7" s="2"/>
    </row>
    <row r="8" spans="1:3">
      <c r="A8" s="15">
        <v>5</v>
      </c>
      <c r="B8" s="3"/>
      <c r="C8" s="2"/>
    </row>
    <row r="9" spans="1:3">
      <c r="A9" s="15"/>
      <c r="B9" s="6" t="s">
        <v>1</v>
      </c>
      <c r="C9" s="5">
        <f>SUM(C10:C14)</f>
        <v>0</v>
      </c>
    </row>
    <row r="10" spans="1:3" ht="45">
      <c r="A10" s="15">
        <v>6</v>
      </c>
      <c r="B10" s="3" t="s">
        <v>4</v>
      </c>
      <c r="C10" s="2"/>
    </row>
    <row r="11" spans="1:3">
      <c r="A11" s="15">
        <v>7</v>
      </c>
      <c r="B11" s="3" t="s">
        <v>7</v>
      </c>
      <c r="C11" s="2"/>
    </row>
    <row r="12" spans="1:3">
      <c r="A12" s="15">
        <v>8</v>
      </c>
      <c r="B12" s="3" t="s">
        <v>8</v>
      </c>
      <c r="C12" s="2"/>
    </row>
    <row r="13" spans="1:3" ht="30">
      <c r="A13" s="15">
        <v>9</v>
      </c>
      <c r="B13" s="3" t="s">
        <v>9</v>
      </c>
      <c r="C13" s="2"/>
    </row>
    <row r="14" spans="1:3" ht="30">
      <c r="A14" s="15">
        <v>10</v>
      </c>
      <c r="B14" s="3" t="s">
        <v>6</v>
      </c>
      <c r="C14" s="2"/>
    </row>
    <row r="15" spans="1:3">
      <c r="A15" s="15"/>
      <c r="B15" s="6" t="s">
        <v>2</v>
      </c>
      <c r="C15" s="5">
        <f>SUM(C16:C16)</f>
        <v>0</v>
      </c>
    </row>
    <row r="16" spans="1:3">
      <c r="A16" s="15">
        <v>6</v>
      </c>
      <c r="B16" s="3" t="s">
        <v>5</v>
      </c>
      <c r="C16" s="2"/>
    </row>
    <row r="17" spans="1:3">
      <c r="A17" s="15"/>
      <c r="B17" s="6"/>
      <c r="C17" s="5" t="e">
        <f>SUM(C3+C9+C15)</f>
        <v>#REF!</v>
      </c>
    </row>
  </sheetData>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view="pageBreakPreview" zoomScaleNormal="100" zoomScaleSheetLayoutView="100" workbookViewId="0">
      <pane xSplit="2" ySplit="3" topLeftCell="C70" activePane="bottomRight" state="frozen"/>
      <selection pane="topRight" activeCell="C1" sqref="C1"/>
      <selection pane="bottomLeft" activeCell="A4" sqref="A4"/>
      <selection pane="bottomRight" activeCell="B84" sqref="B84"/>
    </sheetView>
  </sheetViews>
  <sheetFormatPr defaultRowHeight="15.75"/>
  <cols>
    <col min="1" max="1" width="5.85546875" style="46" bestFit="1" customWidth="1"/>
    <col min="2" max="2" width="77.42578125" style="47" customWidth="1"/>
    <col min="3" max="3" width="8" style="48" bestFit="1" customWidth="1"/>
    <col min="4" max="4" width="17" style="49" bestFit="1" customWidth="1"/>
    <col min="5" max="5" width="28.7109375" style="50" customWidth="1"/>
    <col min="6" max="6" width="15.5703125" style="50" bestFit="1" customWidth="1"/>
    <col min="7" max="7" width="15.140625" style="50" customWidth="1"/>
    <col min="8" max="9" width="13" style="31" bestFit="1" customWidth="1"/>
    <col min="10" max="10" width="9.140625" style="31"/>
    <col min="11" max="11" width="13.5703125" style="31" customWidth="1"/>
    <col min="12" max="12" width="16.7109375" style="31" customWidth="1"/>
    <col min="13" max="16384" width="9.140625" style="31"/>
  </cols>
  <sheetData>
    <row r="1" spans="1:12" s="20" customFormat="1" ht="20.25">
      <c r="A1" s="107" t="s">
        <v>29</v>
      </c>
      <c r="B1" s="107"/>
      <c r="C1" s="107"/>
      <c r="D1" s="107"/>
      <c r="E1" s="107"/>
      <c r="F1" s="107"/>
      <c r="G1" s="87"/>
    </row>
    <row r="2" spans="1:12" s="20" customFormat="1" ht="20.25">
      <c r="A2" s="107" t="s">
        <v>30</v>
      </c>
      <c r="B2" s="107"/>
      <c r="C2" s="107"/>
      <c r="D2" s="107"/>
      <c r="E2" s="107"/>
      <c r="F2" s="107"/>
      <c r="G2" s="87"/>
    </row>
    <row r="3" spans="1:12" s="20" customFormat="1" ht="20.25">
      <c r="A3" s="107" t="s">
        <v>101</v>
      </c>
      <c r="B3" s="107"/>
      <c r="C3" s="107"/>
      <c r="D3" s="107"/>
      <c r="E3" s="107"/>
      <c r="F3" s="107"/>
      <c r="G3" s="87"/>
    </row>
    <row r="4" spans="1:12" s="22" customFormat="1">
      <c r="A4" s="21"/>
      <c r="C4" s="23"/>
      <c r="D4" s="23"/>
      <c r="E4" s="24"/>
      <c r="F4" s="24"/>
      <c r="G4" s="24"/>
    </row>
    <row r="5" spans="1:12" s="20" customFormat="1" ht="20.25">
      <c r="A5" s="25"/>
      <c r="D5" s="108" t="s">
        <v>31</v>
      </c>
      <c r="E5" s="109"/>
      <c r="F5" s="110"/>
      <c r="G5" s="24"/>
      <c r="H5" s="22"/>
      <c r="I5" s="22"/>
      <c r="J5" s="22"/>
      <c r="K5" s="22"/>
      <c r="L5" s="22"/>
    </row>
    <row r="6" spans="1:12" s="22" customFormat="1">
      <c r="A6" s="21"/>
      <c r="D6" s="103" t="s">
        <v>32</v>
      </c>
      <c r="E6" s="103"/>
      <c r="F6" s="95">
        <v>1718574.82</v>
      </c>
      <c r="G6" s="24"/>
    </row>
    <row r="7" spans="1:12" s="22" customFormat="1">
      <c r="A7" s="21"/>
      <c r="D7" s="103" t="s">
        <v>33</v>
      </c>
      <c r="E7" s="103"/>
      <c r="F7" s="95">
        <f>F36</f>
        <v>2530005.7200000002</v>
      </c>
      <c r="G7" s="24"/>
    </row>
    <row r="8" spans="1:12" s="22" customFormat="1">
      <c r="A8" s="21"/>
      <c r="D8" s="103" t="s">
        <v>34</v>
      </c>
      <c r="E8" s="103"/>
      <c r="F8" s="95">
        <f>F92</f>
        <v>2816821.1</v>
      </c>
      <c r="G8" s="24"/>
    </row>
    <row r="9" spans="1:12" s="22" customFormat="1">
      <c r="A9" s="21"/>
      <c r="D9" s="103" t="s">
        <v>35</v>
      </c>
      <c r="E9" s="103"/>
      <c r="F9" s="96">
        <f>F6+F7-F8</f>
        <v>1431759.44</v>
      </c>
      <c r="G9" s="24"/>
    </row>
    <row r="10" spans="1:12" s="22" customFormat="1">
      <c r="A10" s="21"/>
      <c r="C10" s="23"/>
      <c r="D10" s="23"/>
      <c r="E10" s="24"/>
      <c r="F10" s="24"/>
      <c r="G10" s="24"/>
    </row>
    <row r="11" spans="1:12" s="20" customFormat="1" ht="20.25">
      <c r="A11" s="104" t="s">
        <v>36</v>
      </c>
      <c r="B11" s="104"/>
      <c r="C11" s="104"/>
      <c r="D11" s="104"/>
      <c r="E11" s="104"/>
      <c r="F11" s="104"/>
      <c r="G11" s="24"/>
      <c r="H11" s="22"/>
      <c r="I11" s="22"/>
      <c r="J11" s="22"/>
      <c r="K11" s="22"/>
      <c r="L11" s="22"/>
    </row>
    <row r="12" spans="1:12" s="22" customFormat="1">
      <c r="A12" s="21"/>
      <c r="C12" s="23"/>
      <c r="D12" s="23"/>
      <c r="E12" s="24"/>
      <c r="F12" s="24"/>
      <c r="G12" s="24"/>
    </row>
    <row r="13" spans="1:12" s="29" customFormat="1" ht="31.5" customHeight="1">
      <c r="A13" s="26" t="s">
        <v>17</v>
      </c>
      <c r="B13" s="27" t="s">
        <v>37</v>
      </c>
      <c r="C13" s="105" t="s">
        <v>38</v>
      </c>
      <c r="D13" s="106"/>
      <c r="E13" s="28" t="s">
        <v>39</v>
      </c>
      <c r="F13" s="28" t="s">
        <v>40</v>
      </c>
      <c r="G13" s="88"/>
    </row>
    <row r="14" spans="1:12">
      <c r="A14" s="102" t="s">
        <v>41</v>
      </c>
      <c r="B14" s="102"/>
      <c r="C14" s="102"/>
      <c r="D14" s="102"/>
      <c r="E14" s="102"/>
      <c r="F14" s="30">
        <f>SUM(F15:F18)</f>
        <v>770318.97</v>
      </c>
    </row>
    <row r="15" spans="1:12" s="36" customFormat="1" ht="60">
      <c r="A15" s="32">
        <v>1</v>
      </c>
      <c r="B15" s="33" t="s">
        <v>62</v>
      </c>
      <c r="C15" s="97" t="s">
        <v>69</v>
      </c>
      <c r="D15" s="98"/>
      <c r="E15" s="34" t="s">
        <v>64</v>
      </c>
      <c r="F15" s="34">
        <v>17041.509999999998</v>
      </c>
      <c r="G15" s="89"/>
    </row>
    <row r="16" spans="1:12" s="36" customFormat="1" ht="45">
      <c r="A16" s="32">
        <v>2</v>
      </c>
      <c r="B16" s="33" t="s">
        <v>61</v>
      </c>
      <c r="C16" s="97" t="s">
        <v>42</v>
      </c>
      <c r="D16" s="98"/>
      <c r="E16" s="34" t="s">
        <v>65</v>
      </c>
      <c r="F16" s="34">
        <v>358277.46</v>
      </c>
      <c r="G16" s="89"/>
    </row>
    <row r="17" spans="1:7" s="36" customFormat="1" ht="15">
      <c r="A17" s="32">
        <v>3</v>
      </c>
      <c r="B17" s="33" t="s">
        <v>102</v>
      </c>
      <c r="C17" s="97" t="s">
        <v>42</v>
      </c>
      <c r="D17" s="100"/>
      <c r="E17" s="34" t="s">
        <v>97</v>
      </c>
      <c r="F17" s="34">
        <v>95000</v>
      </c>
      <c r="G17" s="89"/>
    </row>
    <row r="18" spans="1:7" s="36" customFormat="1" ht="15">
      <c r="A18" s="32">
        <v>4</v>
      </c>
      <c r="B18" s="33" t="s">
        <v>95</v>
      </c>
      <c r="C18" s="97" t="s">
        <v>42</v>
      </c>
      <c r="D18" s="100"/>
      <c r="E18" s="34" t="s">
        <v>97</v>
      </c>
      <c r="F18" s="34">
        <v>300000</v>
      </c>
      <c r="G18" s="89"/>
    </row>
    <row r="19" spans="1:7">
      <c r="A19" s="102" t="s">
        <v>43</v>
      </c>
      <c r="B19" s="102"/>
      <c r="C19" s="102"/>
      <c r="D19" s="102"/>
      <c r="E19" s="102"/>
      <c r="F19" s="30">
        <f>SUM(F20:G33)</f>
        <v>1704508.35</v>
      </c>
    </row>
    <row r="20" spans="1:7" s="36" customFormat="1" ht="30">
      <c r="A20" s="32">
        <v>1</v>
      </c>
      <c r="B20" s="33" t="s">
        <v>59</v>
      </c>
      <c r="C20" s="97" t="s">
        <v>42</v>
      </c>
      <c r="D20" s="98"/>
      <c r="E20" s="34" t="s">
        <v>68</v>
      </c>
      <c r="F20" s="34">
        <v>600000</v>
      </c>
      <c r="G20" s="89"/>
    </row>
    <row r="21" spans="1:7" s="36" customFormat="1" ht="30">
      <c r="A21" s="32">
        <v>2</v>
      </c>
      <c r="B21" s="33" t="s">
        <v>60</v>
      </c>
      <c r="C21" s="97" t="s">
        <v>42</v>
      </c>
      <c r="D21" s="98"/>
      <c r="E21" s="34" t="s">
        <v>63</v>
      </c>
      <c r="F21" s="34">
        <v>301000</v>
      </c>
      <c r="G21" s="89"/>
    </row>
    <row r="22" spans="1:7" s="36" customFormat="1" ht="30">
      <c r="A22" s="32">
        <v>3</v>
      </c>
      <c r="B22" s="33" t="s">
        <v>103</v>
      </c>
      <c r="C22" s="97" t="s">
        <v>42</v>
      </c>
      <c r="D22" s="98"/>
      <c r="E22" s="34" t="s">
        <v>66</v>
      </c>
      <c r="F22" s="34">
        <v>1000</v>
      </c>
      <c r="G22" s="89"/>
    </row>
    <row r="23" spans="1:7" s="36" customFormat="1" ht="30">
      <c r="A23" s="32">
        <v>4</v>
      </c>
      <c r="B23" s="33" t="s">
        <v>104</v>
      </c>
      <c r="C23" s="97" t="s">
        <v>42</v>
      </c>
      <c r="D23" s="98"/>
      <c r="E23" s="34" t="s">
        <v>67</v>
      </c>
      <c r="F23" s="34">
        <v>12000</v>
      </c>
      <c r="G23" s="89"/>
    </row>
    <row r="24" spans="1:7" s="36" customFormat="1" ht="30">
      <c r="A24" s="32">
        <v>5</v>
      </c>
      <c r="B24" s="33" t="s">
        <v>105</v>
      </c>
      <c r="C24" s="97" t="s">
        <v>42</v>
      </c>
      <c r="D24" s="98"/>
      <c r="E24" s="34" t="s">
        <v>67</v>
      </c>
      <c r="F24" s="34">
        <v>2000</v>
      </c>
      <c r="G24" s="89"/>
    </row>
    <row r="25" spans="1:7" s="36" customFormat="1" ht="30">
      <c r="A25" s="32">
        <v>6</v>
      </c>
      <c r="B25" s="33" t="s">
        <v>92</v>
      </c>
      <c r="C25" s="97" t="s">
        <v>42</v>
      </c>
      <c r="D25" s="98"/>
      <c r="E25" s="34" t="s">
        <v>93</v>
      </c>
      <c r="F25" s="34">
        <v>31858.35</v>
      </c>
      <c r="G25" s="89"/>
    </row>
    <row r="26" spans="1:7" s="36" customFormat="1" ht="30">
      <c r="A26" s="32">
        <v>7</v>
      </c>
      <c r="B26" s="33" t="s">
        <v>106</v>
      </c>
      <c r="C26" s="99" t="s">
        <v>42</v>
      </c>
      <c r="D26" s="100"/>
      <c r="E26" s="34" t="s">
        <v>67</v>
      </c>
      <c r="F26" s="34">
        <v>12000</v>
      </c>
      <c r="G26" s="89"/>
    </row>
    <row r="27" spans="1:7" s="36" customFormat="1" ht="30">
      <c r="A27" s="32">
        <v>8</v>
      </c>
      <c r="B27" s="33" t="s">
        <v>107</v>
      </c>
      <c r="C27" s="99" t="s">
        <v>42</v>
      </c>
      <c r="D27" s="101"/>
      <c r="E27" s="34" t="s">
        <v>67</v>
      </c>
      <c r="F27" s="34">
        <v>6000</v>
      </c>
      <c r="G27" s="89"/>
    </row>
    <row r="28" spans="1:7" s="36" customFormat="1" ht="36" customHeight="1">
      <c r="A28" s="32">
        <v>9</v>
      </c>
      <c r="B28" s="33" t="s">
        <v>108</v>
      </c>
      <c r="C28" s="99" t="s">
        <v>42</v>
      </c>
      <c r="D28" s="101"/>
      <c r="E28" s="34" t="s">
        <v>67</v>
      </c>
      <c r="F28" s="34">
        <v>663100</v>
      </c>
      <c r="G28" s="89"/>
    </row>
    <row r="29" spans="1:7" s="36" customFormat="1" ht="30" customHeight="1">
      <c r="A29" s="32">
        <v>10</v>
      </c>
      <c r="B29" s="33" t="s">
        <v>109</v>
      </c>
      <c r="C29" s="99" t="s">
        <v>42</v>
      </c>
      <c r="D29" s="101"/>
      <c r="E29" s="34" t="s">
        <v>67</v>
      </c>
      <c r="F29" s="34">
        <v>15000</v>
      </c>
      <c r="G29" s="89"/>
    </row>
    <row r="30" spans="1:7" s="36" customFormat="1" ht="30">
      <c r="A30" s="32">
        <v>11</v>
      </c>
      <c r="B30" s="33" t="s">
        <v>110</v>
      </c>
      <c r="C30" s="99" t="s">
        <v>42</v>
      </c>
      <c r="D30" s="101"/>
      <c r="E30" s="34" t="s">
        <v>67</v>
      </c>
      <c r="F30" s="34">
        <v>550</v>
      </c>
      <c r="G30" s="89"/>
    </row>
    <row r="31" spans="1:7" s="36" customFormat="1" ht="30" customHeight="1">
      <c r="A31" s="32">
        <v>12</v>
      </c>
      <c r="B31" s="33" t="s">
        <v>111</v>
      </c>
      <c r="C31" s="99" t="s">
        <v>42</v>
      </c>
      <c r="D31" s="101"/>
      <c r="E31" s="92" t="s">
        <v>94</v>
      </c>
      <c r="F31" s="34">
        <v>30000</v>
      </c>
      <c r="G31" s="89"/>
    </row>
    <row r="32" spans="1:7" s="36" customFormat="1" ht="30" customHeight="1">
      <c r="A32" s="32">
        <v>13</v>
      </c>
      <c r="B32" s="33" t="s">
        <v>112</v>
      </c>
      <c r="C32" s="99" t="s">
        <v>42</v>
      </c>
      <c r="D32" s="101"/>
      <c r="E32" s="92" t="s">
        <v>94</v>
      </c>
      <c r="F32" s="34">
        <v>12000</v>
      </c>
      <c r="G32" s="89"/>
    </row>
    <row r="33" spans="1:7" s="36" customFormat="1" ht="30" customHeight="1">
      <c r="A33" s="32">
        <v>14</v>
      </c>
      <c r="B33" s="33" t="s">
        <v>113</v>
      </c>
      <c r="C33" s="99" t="s">
        <v>42</v>
      </c>
      <c r="D33" s="101"/>
      <c r="E33" s="92" t="s">
        <v>94</v>
      </c>
      <c r="F33" s="34">
        <v>18000</v>
      </c>
      <c r="G33" s="89"/>
    </row>
    <row r="34" spans="1:7">
      <c r="A34" s="114" t="s">
        <v>44</v>
      </c>
      <c r="B34" s="115"/>
      <c r="C34" s="115"/>
      <c r="D34" s="115"/>
      <c r="E34" s="116"/>
      <c r="F34" s="30">
        <f>F35</f>
        <v>55178.400000000001</v>
      </c>
    </row>
    <row r="35" spans="1:7" s="36" customFormat="1" ht="15">
      <c r="A35" s="32">
        <v>1</v>
      </c>
      <c r="B35" s="38" t="s">
        <v>91</v>
      </c>
      <c r="C35" s="118"/>
      <c r="D35" s="119"/>
      <c r="E35" s="35"/>
      <c r="F35" s="35">
        <v>55178.400000000001</v>
      </c>
      <c r="G35" s="89"/>
    </row>
    <row r="36" spans="1:7" s="29" customFormat="1" ht="20.25">
      <c r="A36" s="111" t="s">
        <v>45</v>
      </c>
      <c r="B36" s="112"/>
      <c r="C36" s="112"/>
      <c r="D36" s="112"/>
      <c r="E36" s="113"/>
      <c r="F36" s="30">
        <f>F14+F19+F34</f>
        <v>2530005.7200000002</v>
      </c>
      <c r="G36" s="88"/>
    </row>
    <row r="37" spans="1:7" s="22" customFormat="1">
      <c r="A37" s="21"/>
      <c r="C37" s="23"/>
      <c r="D37" s="23"/>
      <c r="E37" s="24"/>
      <c r="F37" s="24"/>
      <c r="G37" s="24"/>
    </row>
    <row r="38" spans="1:7" s="20" customFormat="1" ht="20.25">
      <c r="A38" s="104" t="s">
        <v>46</v>
      </c>
      <c r="B38" s="104"/>
      <c r="C38" s="104"/>
      <c r="D38" s="104"/>
      <c r="E38" s="104"/>
      <c r="F38" s="104"/>
      <c r="G38" s="87"/>
    </row>
    <row r="39" spans="1:7" s="22" customFormat="1">
      <c r="A39" s="21"/>
      <c r="C39" s="23"/>
      <c r="D39" s="23"/>
      <c r="E39" s="24"/>
      <c r="F39" s="24"/>
      <c r="G39" s="24"/>
    </row>
    <row r="40" spans="1:7" s="29" customFormat="1" ht="31.5" customHeight="1">
      <c r="A40" s="26" t="s">
        <v>17</v>
      </c>
      <c r="B40" s="27" t="s">
        <v>37</v>
      </c>
      <c r="C40" s="27" t="s">
        <v>47</v>
      </c>
      <c r="D40" s="39" t="s">
        <v>48</v>
      </c>
      <c r="E40" s="28" t="s">
        <v>49</v>
      </c>
      <c r="F40" s="28" t="s">
        <v>40</v>
      </c>
      <c r="G40" s="88"/>
    </row>
    <row r="41" spans="1:7" s="29" customFormat="1" ht="31.5" customHeight="1">
      <c r="A41" s="111" t="s">
        <v>50</v>
      </c>
      <c r="B41" s="112"/>
      <c r="C41" s="112"/>
      <c r="D41" s="112"/>
      <c r="E41" s="113"/>
      <c r="F41" s="30">
        <f>SUM(F42+F61+F64)</f>
        <v>2099958.27</v>
      </c>
      <c r="G41" s="88"/>
    </row>
    <row r="42" spans="1:7">
      <c r="A42" s="117" t="s">
        <v>114</v>
      </c>
      <c r="B42" s="117"/>
      <c r="C42" s="117"/>
      <c r="D42" s="117"/>
      <c r="E42" s="117"/>
      <c r="F42" s="94">
        <f>SUM(F44:F60)</f>
        <v>1787793.6</v>
      </c>
    </row>
    <row r="43" spans="1:7" ht="142.5" customHeight="1">
      <c r="A43" s="51"/>
      <c r="B43" s="80" t="s">
        <v>130</v>
      </c>
      <c r="C43" s="79"/>
      <c r="D43" s="79"/>
      <c r="E43" s="52"/>
      <c r="F43" s="73"/>
    </row>
    <row r="44" spans="1:7" s="36" customFormat="1" ht="60">
      <c r="A44" s="55">
        <v>1</v>
      </c>
      <c r="B44" s="33" t="s">
        <v>115</v>
      </c>
      <c r="C44" s="40" t="s">
        <v>51</v>
      </c>
      <c r="D44" s="41">
        <v>398</v>
      </c>
      <c r="E44" s="35">
        <f>F44/D44</f>
        <v>2164.378391959799</v>
      </c>
      <c r="F44" s="59">
        <v>861422.6</v>
      </c>
      <c r="G44" s="89"/>
    </row>
    <row r="45" spans="1:7" s="36" customFormat="1" ht="189.75" customHeight="1">
      <c r="A45" s="32">
        <v>2</v>
      </c>
      <c r="B45" s="33" t="s">
        <v>116</v>
      </c>
      <c r="C45" s="40" t="s">
        <v>52</v>
      </c>
      <c r="D45" s="44">
        <v>127</v>
      </c>
      <c r="E45" s="35">
        <f>F45/D45</f>
        <v>4663.2755905511813</v>
      </c>
      <c r="F45" s="35">
        <v>592236</v>
      </c>
      <c r="G45" s="89"/>
    </row>
    <row r="46" spans="1:7" s="36" customFormat="1" ht="105">
      <c r="A46" s="32">
        <v>3</v>
      </c>
      <c r="B46" s="33" t="s">
        <v>119</v>
      </c>
      <c r="C46" s="40" t="s">
        <v>51</v>
      </c>
      <c r="D46" s="41">
        <v>3</v>
      </c>
      <c r="E46" s="35">
        <f>F46/D46</f>
        <v>43000</v>
      </c>
      <c r="F46" s="35">
        <v>129000</v>
      </c>
      <c r="G46" s="89"/>
    </row>
    <row r="47" spans="1:7" s="36" customFormat="1" ht="60">
      <c r="A47" s="32">
        <v>4</v>
      </c>
      <c r="B47" s="33" t="s">
        <v>117</v>
      </c>
      <c r="C47" s="40" t="s">
        <v>51</v>
      </c>
      <c r="D47" s="41">
        <v>1</v>
      </c>
      <c r="E47" s="35">
        <f>F47/D47</f>
        <v>35400</v>
      </c>
      <c r="F47" s="35">
        <v>35400</v>
      </c>
      <c r="G47" s="89"/>
    </row>
    <row r="48" spans="1:7" s="36" customFormat="1" ht="60">
      <c r="A48" s="32">
        <v>5</v>
      </c>
      <c r="B48" s="33" t="s">
        <v>118</v>
      </c>
      <c r="C48" s="40" t="s">
        <v>51</v>
      </c>
      <c r="D48" s="41">
        <v>1</v>
      </c>
      <c r="E48" s="35">
        <f>F48/D48</f>
        <v>11800</v>
      </c>
      <c r="F48" s="35">
        <v>11800</v>
      </c>
      <c r="G48" s="89"/>
    </row>
    <row r="49" spans="1:7" s="36" customFormat="1" ht="45">
      <c r="A49" s="53">
        <v>7</v>
      </c>
      <c r="B49" s="54" t="s">
        <v>70</v>
      </c>
      <c r="C49" s="63"/>
      <c r="D49" s="66"/>
      <c r="E49" s="69"/>
      <c r="F49" s="69"/>
      <c r="G49" s="89"/>
    </row>
    <row r="50" spans="1:7" s="36" customFormat="1" ht="15">
      <c r="A50" s="60"/>
      <c r="B50" s="62" t="s">
        <v>121</v>
      </c>
      <c r="C50" s="64" t="s">
        <v>51</v>
      </c>
      <c r="D50" s="67">
        <v>136</v>
      </c>
      <c r="E50" s="70">
        <f>F50/D50</f>
        <v>101.91176470588235</v>
      </c>
      <c r="F50" s="70">
        <v>13860</v>
      </c>
      <c r="G50" s="89"/>
    </row>
    <row r="51" spans="1:7" s="36" customFormat="1" ht="36">
      <c r="A51" s="60"/>
      <c r="B51" s="62" t="s">
        <v>122</v>
      </c>
      <c r="C51" s="64" t="s">
        <v>51</v>
      </c>
      <c r="D51" s="67">
        <v>190</v>
      </c>
      <c r="E51" s="70">
        <f t="shared" ref="E51:E59" si="0">F51/D51</f>
        <v>133.63157894736841</v>
      </c>
      <c r="F51" s="70">
        <v>25390</v>
      </c>
      <c r="G51" s="89"/>
    </row>
    <row r="52" spans="1:7" s="36" customFormat="1" ht="15">
      <c r="A52" s="60"/>
      <c r="B52" s="62" t="s">
        <v>123</v>
      </c>
      <c r="C52" s="64" t="s">
        <v>51</v>
      </c>
      <c r="D52" s="67">
        <v>163</v>
      </c>
      <c r="E52" s="70">
        <f t="shared" si="0"/>
        <v>120.4601226993865</v>
      </c>
      <c r="F52" s="70">
        <v>19635</v>
      </c>
      <c r="G52" s="89"/>
    </row>
    <row r="53" spans="1:7" s="36" customFormat="1" ht="15">
      <c r="A53" s="60"/>
      <c r="B53" s="62" t="s">
        <v>124</v>
      </c>
      <c r="C53" s="64" t="s">
        <v>51</v>
      </c>
      <c r="D53" s="67">
        <v>163</v>
      </c>
      <c r="E53" s="70">
        <f t="shared" si="0"/>
        <v>113.37423312883436</v>
      </c>
      <c r="F53" s="70">
        <v>18480</v>
      </c>
      <c r="G53" s="89"/>
    </row>
    <row r="54" spans="1:7" s="36" customFormat="1" ht="15">
      <c r="A54" s="60"/>
      <c r="B54" s="62" t="s">
        <v>125</v>
      </c>
      <c r="C54" s="64" t="s">
        <v>51</v>
      </c>
      <c r="D54" s="67">
        <v>163</v>
      </c>
      <c r="E54" s="70">
        <f>F54/D54</f>
        <v>100</v>
      </c>
      <c r="F54" s="70">
        <v>16300</v>
      </c>
      <c r="G54" s="89"/>
    </row>
    <row r="55" spans="1:7" s="36" customFormat="1" ht="15">
      <c r="A55" s="60"/>
      <c r="B55" s="62" t="s">
        <v>126</v>
      </c>
      <c r="C55" s="64" t="s">
        <v>51</v>
      </c>
      <c r="D55" s="67">
        <v>1</v>
      </c>
      <c r="E55" s="70">
        <f>F55/D55</f>
        <v>5000</v>
      </c>
      <c r="F55" s="70">
        <v>5000</v>
      </c>
      <c r="G55" s="89"/>
    </row>
    <row r="56" spans="1:7" s="36" customFormat="1" ht="15">
      <c r="A56" s="60"/>
      <c r="B56" s="62" t="s">
        <v>127</v>
      </c>
      <c r="C56" s="64" t="s">
        <v>51</v>
      </c>
      <c r="D56" s="67">
        <v>10</v>
      </c>
      <c r="E56" s="70">
        <f>F56/D56</f>
        <v>100</v>
      </c>
      <c r="F56" s="70">
        <v>1000</v>
      </c>
      <c r="G56" s="89"/>
    </row>
    <row r="57" spans="1:7" s="36" customFormat="1" ht="15">
      <c r="A57" s="60"/>
      <c r="B57" s="62" t="s">
        <v>128</v>
      </c>
      <c r="C57" s="64" t="s">
        <v>51</v>
      </c>
      <c r="D57" s="67">
        <v>8</v>
      </c>
      <c r="E57" s="70">
        <f>F57/D57</f>
        <v>156.25</v>
      </c>
      <c r="F57" s="70">
        <v>1250</v>
      </c>
      <c r="G57" s="89"/>
    </row>
    <row r="58" spans="1:7" s="36" customFormat="1" ht="35.25" customHeight="1">
      <c r="A58" s="61"/>
      <c r="B58" s="83" t="s">
        <v>74</v>
      </c>
      <c r="C58" s="65"/>
      <c r="D58" s="68"/>
      <c r="E58" s="71"/>
      <c r="F58" s="71"/>
      <c r="G58" s="89"/>
    </row>
    <row r="59" spans="1:7" s="36" customFormat="1" ht="45">
      <c r="A59" s="55">
        <v>8</v>
      </c>
      <c r="B59" s="56" t="s">
        <v>120</v>
      </c>
      <c r="C59" s="57" t="s">
        <v>51</v>
      </c>
      <c r="D59" s="58">
        <v>130</v>
      </c>
      <c r="E59" s="59">
        <f t="shared" si="0"/>
        <v>300</v>
      </c>
      <c r="F59" s="59">
        <v>39000</v>
      </c>
      <c r="G59" s="89"/>
    </row>
    <row r="60" spans="1:7" s="36" customFormat="1" ht="45">
      <c r="A60" s="32">
        <v>9</v>
      </c>
      <c r="B60" s="33" t="s">
        <v>75</v>
      </c>
      <c r="C60" s="40" t="s">
        <v>51</v>
      </c>
      <c r="D60" s="41">
        <v>110</v>
      </c>
      <c r="E60" s="35">
        <f>F60/D60</f>
        <v>163.81818181818181</v>
      </c>
      <c r="F60" s="35">
        <v>18020</v>
      </c>
      <c r="G60" s="89"/>
    </row>
    <row r="61" spans="1:7" s="45" customFormat="1" ht="15.75" customHeight="1">
      <c r="A61" s="114" t="s">
        <v>131</v>
      </c>
      <c r="B61" s="115"/>
      <c r="C61" s="115"/>
      <c r="D61" s="115"/>
      <c r="E61" s="116"/>
      <c r="F61" s="93">
        <f>SUM(F62:F63)</f>
        <v>3278.11</v>
      </c>
      <c r="G61" s="90"/>
    </row>
    <row r="62" spans="1:7" s="37" customFormat="1" ht="60">
      <c r="A62" s="42"/>
      <c r="B62" s="38" t="s">
        <v>77</v>
      </c>
      <c r="C62" s="40"/>
      <c r="D62" s="43"/>
      <c r="E62" s="34"/>
      <c r="F62" s="34"/>
      <c r="G62" s="91"/>
    </row>
    <row r="63" spans="1:7" s="36" customFormat="1" ht="15">
      <c r="A63" s="32">
        <v>1</v>
      </c>
      <c r="B63" s="38" t="s">
        <v>76</v>
      </c>
      <c r="C63" s="40"/>
      <c r="D63" s="44"/>
      <c r="E63" s="35"/>
      <c r="F63" s="35">
        <v>3278.11</v>
      </c>
      <c r="G63" s="89"/>
    </row>
    <row r="64" spans="1:7" ht="40.5" customHeight="1">
      <c r="A64" s="114" t="s">
        <v>100</v>
      </c>
      <c r="B64" s="115"/>
      <c r="C64" s="115"/>
      <c r="D64" s="115"/>
      <c r="E64" s="116"/>
      <c r="F64" s="93">
        <f>SUM(F65:F71)</f>
        <v>308886.56</v>
      </c>
    </row>
    <row r="65" spans="1:7" s="36" customFormat="1" ht="15">
      <c r="A65" s="32">
        <v>1</v>
      </c>
      <c r="B65" s="38" t="s">
        <v>84</v>
      </c>
      <c r="C65" s="40" t="s">
        <v>52</v>
      </c>
      <c r="D65" s="44">
        <v>1</v>
      </c>
      <c r="E65" s="35">
        <f>F65/D65</f>
        <v>67945.52</v>
      </c>
      <c r="F65" s="34">
        <v>67945.52</v>
      </c>
      <c r="G65" s="89"/>
    </row>
    <row r="66" spans="1:7" s="36" customFormat="1" ht="15">
      <c r="A66" s="32">
        <v>2</v>
      </c>
      <c r="B66" s="38" t="s">
        <v>53</v>
      </c>
      <c r="C66" s="40" t="s">
        <v>52</v>
      </c>
      <c r="D66" s="44">
        <v>1</v>
      </c>
      <c r="E66" s="35">
        <f>F66/D66</f>
        <v>150000</v>
      </c>
      <c r="F66" s="34">
        <v>150000</v>
      </c>
      <c r="G66" s="89"/>
    </row>
    <row r="67" spans="1:7" s="36" customFormat="1" ht="15">
      <c r="A67" s="32">
        <v>3</v>
      </c>
      <c r="B67" s="38" t="s">
        <v>78</v>
      </c>
      <c r="C67" s="40"/>
      <c r="D67" s="44"/>
      <c r="E67" s="35"/>
      <c r="F67" s="35">
        <v>47948.01</v>
      </c>
      <c r="G67" s="89"/>
    </row>
    <row r="68" spans="1:7" s="36" customFormat="1" ht="15">
      <c r="A68" s="32">
        <v>4</v>
      </c>
      <c r="B68" s="38" t="s">
        <v>79</v>
      </c>
      <c r="C68" s="40"/>
      <c r="D68" s="44"/>
      <c r="E68" s="35"/>
      <c r="F68" s="35">
        <v>6320.42</v>
      </c>
      <c r="G68" s="89"/>
    </row>
    <row r="69" spans="1:7" s="36" customFormat="1" ht="15">
      <c r="A69" s="32">
        <v>5</v>
      </c>
      <c r="B69" s="38" t="s">
        <v>80</v>
      </c>
      <c r="C69" s="40"/>
      <c r="D69" s="44"/>
      <c r="E69" s="35"/>
      <c r="F69" s="35">
        <v>435.89</v>
      </c>
      <c r="G69" s="89"/>
    </row>
    <row r="70" spans="1:7" s="36" customFormat="1" ht="15">
      <c r="A70" s="32">
        <v>6</v>
      </c>
      <c r="B70" s="38" t="s">
        <v>81</v>
      </c>
      <c r="C70" s="40"/>
      <c r="D70" s="44"/>
      <c r="E70" s="35"/>
      <c r="F70" s="35">
        <v>11115.22</v>
      </c>
      <c r="G70" s="89"/>
    </row>
    <row r="71" spans="1:7" s="36" customFormat="1" ht="15">
      <c r="A71" s="32">
        <v>7</v>
      </c>
      <c r="B71" s="38" t="s">
        <v>85</v>
      </c>
      <c r="C71" s="40"/>
      <c r="D71" s="44"/>
      <c r="E71" s="35"/>
      <c r="F71" s="35">
        <v>25121.5</v>
      </c>
      <c r="G71" s="89"/>
    </row>
    <row r="72" spans="1:7" s="29" customFormat="1" ht="31.5" customHeight="1">
      <c r="A72" s="111" t="s">
        <v>54</v>
      </c>
      <c r="B72" s="112"/>
      <c r="C72" s="112"/>
      <c r="D72" s="112"/>
      <c r="E72" s="113"/>
      <c r="F72" s="30">
        <f>F73+F81</f>
        <v>716862.83</v>
      </c>
      <c r="G72" s="88"/>
    </row>
    <row r="73" spans="1:7" ht="40.5" customHeight="1">
      <c r="A73" s="102" t="s">
        <v>55</v>
      </c>
      <c r="B73" s="102"/>
      <c r="C73" s="102"/>
      <c r="D73" s="102"/>
      <c r="E73" s="102"/>
      <c r="F73" s="93">
        <f>SUM(F74:F80)</f>
        <v>350013.61</v>
      </c>
    </row>
    <row r="74" spans="1:7" s="36" customFormat="1" ht="15">
      <c r="A74" s="32">
        <v>1</v>
      </c>
      <c r="B74" s="38" t="s">
        <v>83</v>
      </c>
      <c r="C74" s="40" t="s">
        <v>52</v>
      </c>
      <c r="D74" s="44">
        <v>1</v>
      </c>
      <c r="E74" s="35">
        <f>F74/D74</f>
        <v>0</v>
      </c>
      <c r="F74" s="35">
        <v>0</v>
      </c>
      <c r="G74" s="89"/>
    </row>
    <row r="75" spans="1:7" s="36" customFormat="1" ht="15">
      <c r="A75" s="32">
        <v>2</v>
      </c>
      <c r="B75" s="38" t="s">
        <v>82</v>
      </c>
      <c r="C75" s="40" t="s">
        <v>52</v>
      </c>
      <c r="D75" s="44">
        <v>1</v>
      </c>
      <c r="E75" s="35">
        <f>F75/D75</f>
        <v>240837.14</v>
      </c>
      <c r="F75" s="35">
        <v>240837.14</v>
      </c>
      <c r="G75" s="89"/>
    </row>
    <row r="76" spans="1:7" s="36" customFormat="1" ht="15">
      <c r="A76" s="32">
        <v>3</v>
      </c>
      <c r="B76" s="38" t="s">
        <v>78</v>
      </c>
      <c r="C76" s="40"/>
      <c r="D76" s="44"/>
      <c r="E76" s="35"/>
      <c r="F76" s="35">
        <v>55573.38</v>
      </c>
      <c r="G76" s="89"/>
    </row>
    <row r="77" spans="1:7" s="36" customFormat="1" ht="15">
      <c r="A77" s="32">
        <v>4</v>
      </c>
      <c r="B77" s="38" t="s">
        <v>79</v>
      </c>
      <c r="C77" s="40"/>
      <c r="D77" s="44"/>
      <c r="E77" s="35"/>
      <c r="F77" s="35">
        <v>7325.58</v>
      </c>
      <c r="G77" s="89"/>
    </row>
    <row r="78" spans="1:7" s="36" customFormat="1" ht="15">
      <c r="A78" s="32">
        <v>5</v>
      </c>
      <c r="B78" s="38" t="s">
        <v>80</v>
      </c>
      <c r="C78" s="40"/>
      <c r="D78" s="44"/>
      <c r="E78" s="35"/>
      <c r="F78" s="35">
        <v>505.23</v>
      </c>
      <c r="G78" s="89"/>
    </row>
    <row r="79" spans="1:7" s="36" customFormat="1" ht="15">
      <c r="A79" s="32">
        <v>6</v>
      </c>
      <c r="B79" s="38" t="s">
        <v>81</v>
      </c>
      <c r="C79" s="40"/>
      <c r="D79" s="44"/>
      <c r="E79" s="35"/>
      <c r="F79" s="35">
        <v>12882.92</v>
      </c>
      <c r="G79" s="89"/>
    </row>
    <row r="80" spans="1:7" s="36" customFormat="1" ht="15">
      <c r="A80" s="32">
        <v>7</v>
      </c>
      <c r="B80" s="38" t="s">
        <v>85</v>
      </c>
      <c r="C80" s="40"/>
      <c r="D80" s="44"/>
      <c r="E80" s="35"/>
      <c r="F80" s="35">
        <v>32889.360000000001</v>
      </c>
      <c r="G80" s="89"/>
    </row>
    <row r="81" spans="1:7" s="45" customFormat="1" ht="40.5" customHeight="1">
      <c r="A81" s="102" t="s">
        <v>56</v>
      </c>
      <c r="B81" s="102"/>
      <c r="C81" s="102"/>
      <c r="D81" s="102"/>
      <c r="E81" s="102"/>
      <c r="F81" s="93">
        <f>SUM(F82:F88)</f>
        <v>366849.22</v>
      </c>
      <c r="G81" s="90"/>
    </row>
    <row r="82" spans="1:7" s="37" customFormat="1" ht="15">
      <c r="A82" s="42">
        <v>1</v>
      </c>
      <c r="B82" s="38" t="s">
        <v>86</v>
      </c>
      <c r="C82" s="40"/>
      <c r="D82" s="43"/>
      <c r="E82" s="34"/>
      <c r="F82" s="34"/>
      <c r="G82" s="91"/>
    </row>
    <row r="83" spans="1:7" s="37" customFormat="1" ht="15">
      <c r="A83" s="42">
        <v>2</v>
      </c>
      <c r="B83" s="38" t="s">
        <v>87</v>
      </c>
      <c r="C83" s="40"/>
      <c r="D83" s="43"/>
      <c r="E83" s="34"/>
      <c r="F83" s="34">
        <v>4950.5600000000004</v>
      </c>
      <c r="G83" s="91"/>
    </row>
    <row r="84" spans="1:7" s="37" customFormat="1" ht="15">
      <c r="A84" s="42">
        <v>3</v>
      </c>
      <c r="B84" s="38" t="s">
        <v>88</v>
      </c>
      <c r="C84" s="40"/>
      <c r="D84" s="43"/>
      <c r="E84" s="34"/>
      <c r="F84" s="34">
        <v>29228.47</v>
      </c>
      <c r="G84" s="91"/>
    </row>
    <row r="85" spans="1:7" s="37" customFormat="1" ht="15">
      <c r="A85" s="42">
        <v>4</v>
      </c>
      <c r="B85" s="38" t="s">
        <v>89</v>
      </c>
      <c r="C85" s="40"/>
      <c r="D85" s="43"/>
      <c r="E85" s="34"/>
      <c r="F85" s="34">
        <v>36.130000000000003</v>
      </c>
      <c r="G85" s="91"/>
    </row>
    <row r="86" spans="1:7" s="37" customFormat="1" ht="15">
      <c r="A86" s="42">
        <v>5</v>
      </c>
      <c r="B86" s="38" t="s">
        <v>90</v>
      </c>
      <c r="C86" s="40"/>
      <c r="D86" s="43"/>
      <c r="E86" s="34"/>
      <c r="F86" s="34">
        <v>357.06</v>
      </c>
      <c r="G86" s="91"/>
    </row>
    <row r="87" spans="1:7" s="37" customFormat="1" ht="15">
      <c r="A87" s="42">
        <v>6</v>
      </c>
      <c r="B87" s="38" t="s">
        <v>7</v>
      </c>
      <c r="C87" s="40"/>
      <c r="D87" s="43"/>
      <c r="E87" s="34"/>
      <c r="F87" s="34">
        <v>24277</v>
      </c>
      <c r="G87" s="91"/>
    </row>
    <row r="88" spans="1:7" s="37" customFormat="1" ht="15">
      <c r="A88" s="42">
        <v>7</v>
      </c>
      <c r="B88" s="38" t="s">
        <v>129</v>
      </c>
      <c r="C88" s="40"/>
      <c r="D88" s="43"/>
      <c r="E88" s="34"/>
      <c r="F88" s="34">
        <v>308000</v>
      </c>
      <c r="G88" s="91"/>
    </row>
    <row r="89" spans="1:7" s="29" customFormat="1" ht="31.5" customHeight="1">
      <c r="A89" s="111" t="s">
        <v>57</v>
      </c>
      <c r="B89" s="112"/>
      <c r="C89" s="112"/>
      <c r="D89" s="112"/>
      <c r="E89" s="113"/>
      <c r="F89" s="30">
        <f>F90</f>
        <v>0</v>
      </c>
      <c r="G89" s="88"/>
    </row>
    <row r="90" spans="1:7">
      <c r="A90" s="102"/>
      <c r="B90" s="102"/>
      <c r="C90" s="102"/>
      <c r="D90" s="102"/>
      <c r="E90" s="102"/>
      <c r="F90" s="30">
        <f>SUM(F91:F91)</f>
        <v>0</v>
      </c>
    </row>
    <row r="91" spans="1:7" s="36" customFormat="1" ht="15">
      <c r="A91" s="32">
        <v>1</v>
      </c>
      <c r="B91" s="38" t="s">
        <v>91</v>
      </c>
      <c r="C91" s="40"/>
      <c r="D91" s="44"/>
      <c r="E91" s="35"/>
      <c r="F91" s="35"/>
      <c r="G91" s="89"/>
    </row>
    <row r="92" spans="1:7" s="29" customFormat="1" ht="20.25">
      <c r="A92" s="111" t="s">
        <v>58</v>
      </c>
      <c r="B92" s="112"/>
      <c r="C92" s="112"/>
      <c r="D92" s="112"/>
      <c r="E92" s="113"/>
      <c r="F92" s="30">
        <f>F41+F72+F89</f>
        <v>2816821.1</v>
      </c>
      <c r="G92" s="88"/>
    </row>
  </sheetData>
  <mergeCells count="44">
    <mergeCell ref="A61:E61"/>
    <mergeCell ref="C28:D28"/>
    <mergeCell ref="C29:D29"/>
    <mergeCell ref="C30:D30"/>
    <mergeCell ref="C31:D31"/>
    <mergeCell ref="A34:E34"/>
    <mergeCell ref="C35:D35"/>
    <mergeCell ref="A36:E36"/>
    <mergeCell ref="C32:D32"/>
    <mergeCell ref="C33:D33"/>
    <mergeCell ref="A90:E90"/>
    <mergeCell ref="A92:E92"/>
    <mergeCell ref="C15:D15"/>
    <mergeCell ref="C16:D16"/>
    <mergeCell ref="A64:E64"/>
    <mergeCell ref="A72:E72"/>
    <mergeCell ref="A73:E73"/>
    <mergeCell ref="C20:D20"/>
    <mergeCell ref="C21:D21"/>
    <mergeCell ref="A81:E81"/>
    <mergeCell ref="A89:E89"/>
    <mergeCell ref="A38:F38"/>
    <mergeCell ref="A41:E41"/>
    <mergeCell ref="A42:E42"/>
    <mergeCell ref="C17:D17"/>
    <mergeCell ref="C18:D18"/>
    <mergeCell ref="D7:E7"/>
    <mergeCell ref="A1:F1"/>
    <mergeCell ref="A2:F2"/>
    <mergeCell ref="A3:F3"/>
    <mergeCell ref="D5:F5"/>
    <mergeCell ref="D6:E6"/>
    <mergeCell ref="D8:E8"/>
    <mergeCell ref="D9:E9"/>
    <mergeCell ref="A11:F11"/>
    <mergeCell ref="C13:D13"/>
    <mergeCell ref="A14:E14"/>
    <mergeCell ref="C23:D23"/>
    <mergeCell ref="C24:D24"/>
    <mergeCell ref="C26:D26"/>
    <mergeCell ref="C27:D27"/>
    <mergeCell ref="A19:E19"/>
    <mergeCell ref="C22:D22"/>
    <mergeCell ref="C25:D25"/>
  </mergeCells>
  <pageMargins left="0.78740157480314965" right="0.39370078740157483" top="0.39370078740157483" bottom="0.39370078740157483" header="0" footer="0"/>
  <pageSetup paperSize="9" scale="59" fitToHeight="0" orientation="portrait" r:id="rId1"/>
</worksheet>
</file>

<file path=xl/worksheets/sheet3.xml><?xml version="1.0" encoding="utf-8"?>
<worksheet xmlns="http://schemas.openxmlformats.org/spreadsheetml/2006/main" xmlns:r="http://schemas.openxmlformats.org/officeDocument/2006/relationships">
  <dimension ref="A1:H26"/>
  <sheetViews>
    <sheetView tabSelected="1" topLeftCell="A10" workbookViewId="0">
      <selection activeCell="A9" sqref="A9:F9"/>
    </sheetView>
  </sheetViews>
  <sheetFormatPr defaultRowHeight="15"/>
  <cols>
    <col min="1" max="1" width="5.85546875" style="1" bestFit="1" customWidth="1"/>
    <col min="2" max="2" width="71.140625" style="1" customWidth="1"/>
    <col min="3" max="3" width="17" style="1" bestFit="1" customWidth="1"/>
    <col min="4" max="4" width="17.28515625" style="1" customWidth="1"/>
    <col min="5" max="5" width="12" style="1" customWidth="1"/>
    <col min="6" max="6" width="17.28515625" style="1" customWidth="1"/>
    <col min="7" max="16384" width="9.140625" style="1"/>
  </cols>
  <sheetData>
    <row r="1" spans="1:8" s="8" customFormat="1" ht="23.25">
      <c r="A1" s="126" t="s">
        <v>12</v>
      </c>
      <c r="B1" s="126"/>
      <c r="C1" s="126"/>
      <c r="D1" s="126"/>
      <c r="E1" s="126"/>
      <c r="F1" s="126"/>
    </row>
    <row r="2" spans="1:8" s="8" customFormat="1" ht="18.75">
      <c r="A2" s="127" t="s">
        <v>13</v>
      </c>
      <c r="B2" s="127"/>
      <c r="C2" s="127"/>
      <c r="D2" s="127"/>
      <c r="E2" s="127"/>
      <c r="F2" s="127"/>
    </row>
    <row r="3" spans="1:8" s="8" customFormat="1" ht="18.75">
      <c r="A3" s="127" t="s">
        <v>3</v>
      </c>
      <c r="B3" s="127"/>
      <c r="C3" s="127"/>
      <c r="D3" s="127"/>
      <c r="E3" s="127"/>
      <c r="F3" s="127"/>
    </row>
    <row r="4" spans="1:8" s="8" customFormat="1">
      <c r="B4" s="9"/>
      <c r="C4" s="10"/>
    </row>
    <row r="5" spans="1:8" s="72" customFormat="1" ht="15" customHeight="1">
      <c r="A5" s="120" t="s">
        <v>14</v>
      </c>
      <c r="B5" s="120"/>
      <c r="C5" s="120"/>
      <c r="D5" s="120"/>
      <c r="E5" s="120"/>
      <c r="F5" s="120"/>
    </row>
    <row r="6" spans="1:8" s="72" customFormat="1" ht="80.25" customHeight="1">
      <c r="A6" s="128" t="s">
        <v>19</v>
      </c>
      <c r="B6" s="128"/>
      <c r="C6" s="128"/>
      <c r="D6" s="128"/>
      <c r="E6" s="128"/>
      <c r="F6" s="128"/>
    </row>
    <row r="7" spans="1:8" s="8" customFormat="1" ht="15.75">
      <c r="A7" s="86" t="s">
        <v>71</v>
      </c>
      <c r="C7" s="10"/>
    </row>
    <row r="8" spans="1:8" s="8" customFormat="1" ht="73.5" customHeight="1">
      <c r="A8" s="121" t="s">
        <v>96</v>
      </c>
      <c r="B8" s="121"/>
      <c r="C8" s="121"/>
      <c r="D8" s="121"/>
      <c r="E8" s="121"/>
      <c r="F8" s="121"/>
    </row>
    <row r="9" spans="1:8" s="78" customFormat="1" ht="214.5" customHeight="1">
      <c r="A9" s="122" t="s">
        <v>132</v>
      </c>
      <c r="B9" s="122"/>
      <c r="C9" s="122"/>
      <c r="D9" s="122"/>
      <c r="E9" s="122"/>
      <c r="F9" s="122"/>
      <c r="G9" s="77"/>
      <c r="H9" s="77"/>
    </row>
    <row r="10" spans="1:8" s="74" customFormat="1" ht="12.75">
      <c r="B10" s="76"/>
      <c r="C10" s="75"/>
    </row>
    <row r="11" spans="1:8" s="8" customFormat="1" ht="18.75">
      <c r="A11" s="85" t="s">
        <v>15</v>
      </c>
      <c r="C11" s="10"/>
    </row>
    <row r="13" spans="1:8">
      <c r="A13" s="26" t="s">
        <v>17</v>
      </c>
      <c r="B13" s="7" t="s">
        <v>16</v>
      </c>
      <c r="C13" s="5" t="s">
        <v>10</v>
      </c>
      <c r="D13" s="5" t="s">
        <v>11</v>
      </c>
    </row>
    <row r="14" spans="1:8" s="14" customFormat="1" ht="15.75">
      <c r="A14" s="84"/>
      <c r="B14" s="11" t="s">
        <v>98</v>
      </c>
      <c r="C14" s="12">
        <f>SUM(C15:C22)</f>
        <v>1774092.3599999999</v>
      </c>
      <c r="D14" s="13">
        <f>ROUND((C14/1000),1)</f>
        <v>1774.1</v>
      </c>
    </row>
    <row r="15" spans="1:8" s="14" customFormat="1" ht="15.75">
      <c r="A15" s="55">
        <v>1</v>
      </c>
      <c r="B15" s="19" t="s">
        <v>20</v>
      </c>
      <c r="C15" s="17">
        <v>91040</v>
      </c>
      <c r="D15" s="18">
        <f>ROUND((C15/1000),1)</f>
        <v>91</v>
      </c>
    </row>
    <row r="16" spans="1:8" s="14" customFormat="1" ht="31.5">
      <c r="A16" s="84">
        <v>2</v>
      </c>
      <c r="B16" s="19" t="s">
        <v>21</v>
      </c>
      <c r="C16" s="17">
        <v>193600</v>
      </c>
      <c r="D16" s="18">
        <f>ROUND((C16/1000),1)</f>
        <v>193.6</v>
      </c>
    </row>
    <row r="17" spans="1:6" s="14" customFormat="1" ht="15.75">
      <c r="A17" s="55">
        <v>3</v>
      </c>
      <c r="B17" s="19" t="s">
        <v>27</v>
      </c>
      <c r="C17" s="17">
        <v>716093.4</v>
      </c>
      <c r="D17" s="18">
        <f t="shared" ref="D17:D22" si="0">ROUND((C17/1000),1)</f>
        <v>716.1</v>
      </c>
    </row>
    <row r="18" spans="1:6" s="14" customFormat="1" ht="15.75">
      <c r="A18" s="84">
        <v>4</v>
      </c>
      <c r="B18" s="19" t="s">
        <v>22</v>
      </c>
      <c r="C18" s="17">
        <v>522304.3</v>
      </c>
      <c r="D18" s="18">
        <f t="shared" si="0"/>
        <v>522.29999999999995</v>
      </c>
    </row>
    <row r="19" spans="1:6" s="14" customFormat="1" ht="15.75">
      <c r="A19" s="55">
        <v>5</v>
      </c>
      <c r="B19" s="19" t="s">
        <v>23</v>
      </c>
      <c r="C19" s="17">
        <v>155446</v>
      </c>
      <c r="D19" s="18">
        <f t="shared" si="0"/>
        <v>155.4</v>
      </c>
    </row>
    <row r="20" spans="1:6" s="14" customFormat="1" ht="15.75">
      <c r="A20" s="84">
        <v>6</v>
      </c>
      <c r="B20" s="19" t="s">
        <v>24</v>
      </c>
      <c r="C20" s="17">
        <v>27700</v>
      </c>
      <c r="D20" s="18">
        <f t="shared" si="0"/>
        <v>27.7</v>
      </c>
    </row>
    <row r="21" spans="1:6" s="14" customFormat="1" ht="15.75">
      <c r="A21" s="55">
        <v>7</v>
      </c>
      <c r="B21" s="19" t="s">
        <v>25</v>
      </c>
      <c r="C21" s="17">
        <v>39000</v>
      </c>
      <c r="D21" s="18">
        <f t="shared" si="0"/>
        <v>39</v>
      </c>
    </row>
    <row r="22" spans="1:6" s="14" customFormat="1" ht="15.75">
      <c r="A22" s="84">
        <v>8</v>
      </c>
      <c r="B22" s="19" t="s">
        <v>26</v>
      </c>
      <c r="C22" s="17">
        <v>28908.66</v>
      </c>
      <c r="D22" s="18">
        <f t="shared" si="0"/>
        <v>28.9</v>
      </c>
    </row>
    <row r="24" spans="1:6" s="29" customFormat="1" ht="31.5" customHeight="1">
      <c r="A24" s="26" t="s">
        <v>17</v>
      </c>
      <c r="B24" s="27" t="s">
        <v>37</v>
      </c>
      <c r="C24" s="27" t="s">
        <v>47</v>
      </c>
      <c r="D24" s="39" t="s">
        <v>48</v>
      </c>
      <c r="E24" s="28" t="s">
        <v>49</v>
      </c>
      <c r="F24" s="28" t="s">
        <v>72</v>
      </c>
    </row>
    <row r="25" spans="1:6" s="36" customFormat="1" ht="45">
      <c r="A25" s="55">
        <v>1</v>
      </c>
      <c r="B25" s="33" t="s">
        <v>99</v>
      </c>
      <c r="C25" s="40" t="s">
        <v>51</v>
      </c>
      <c r="D25" s="41">
        <f>199*2</f>
        <v>398</v>
      </c>
      <c r="E25" s="35">
        <f>F25/D25</f>
        <v>215.73467336683416</v>
      </c>
      <c r="F25" s="59">
        <v>85862.399999999994</v>
      </c>
    </row>
    <row r="26" spans="1:6" s="82" customFormat="1" ht="14.25">
      <c r="A26" s="123" t="s">
        <v>73</v>
      </c>
      <c r="B26" s="124"/>
      <c r="C26" s="124"/>
      <c r="D26" s="124"/>
      <c r="E26" s="125"/>
      <c r="F26" s="81">
        <f>SUM(F25)</f>
        <v>85862.399999999994</v>
      </c>
    </row>
  </sheetData>
  <mergeCells count="8">
    <mergeCell ref="A8:F8"/>
    <mergeCell ref="A9:F9"/>
    <mergeCell ref="A26:E26"/>
    <mergeCell ref="A1:F1"/>
    <mergeCell ref="A2:F2"/>
    <mergeCell ref="A3:F3"/>
    <mergeCell ref="A5:F5"/>
    <mergeCell ref="A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Свод расходов</vt:lpstr>
      <vt:lpstr>2017</vt:lpstr>
      <vt:lpstr>Рождественская мечта </vt:lpstr>
      <vt:lpstr>'2017'!Область_печати</vt:lpstr>
      <vt:lpstr>'Свод расходов'!Область_печати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other</cp:lastModifiedBy>
  <cp:lastPrinted>2017-05-16T20:35:17Z</cp:lastPrinted>
  <dcterms:created xsi:type="dcterms:W3CDTF">2016-03-21T08:24:21Z</dcterms:created>
  <dcterms:modified xsi:type="dcterms:W3CDTF">2019-09-17T08:18:03Z</dcterms:modified>
</cp:coreProperties>
</file>