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MEWRK\Desktop\МИССИЯ 13.12.17\_ФИН.ИНФОРМАЦИЯ О ФОНДЕ\2016\"/>
    </mc:Choice>
  </mc:AlternateContent>
  <bookViews>
    <workbookView xWindow="12300" yWindow="45" windowWidth="16395" windowHeight="12615" tabRatio="795" firstSheet="1" activeTab="1"/>
  </bookViews>
  <sheets>
    <sheet name="Свод расходов" sheetId="6" state="hidden" r:id="rId1"/>
    <sheet name="год 2016" sheetId="8" r:id="rId2"/>
    <sheet name="Соц.реклама" sheetId="11" r:id="rId3"/>
    <sheet name="Трапеция" sheetId="10" r:id="rId4"/>
    <sheet name="Волшебный сундучок" sheetId="12" r:id="rId5"/>
    <sheet name="День Победы" sheetId="7" r:id="rId6"/>
    <sheet name="Рождественская мечта" sheetId="5" r:id="rId7"/>
    <sheet name="Рождественская мечта 2" sheetId="13" r:id="rId8"/>
  </sheets>
  <definedNames>
    <definedName name="_Toc330042898" localSheetId="5">'День Победы'!#REF!</definedName>
    <definedName name="_Toc330042898" localSheetId="2">Соц.реклама!#REF!</definedName>
    <definedName name="_Toc330042898" localSheetId="3">Трапеция!#REF!</definedName>
    <definedName name="_Toc330042899" localSheetId="5">'День Победы'!$A$17</definedName>
    <definedName name="_Toc330042899" localSheetId="2">Соц.реклама!#REF!</definedName>
    <definedName name="_Toc330042899" localSheetId="3">Трапеция!#REF!</definedName>
    <definedName name="_xlnm._FilterDatabase" localSheetId="1" hidden="1">'год 2016'!$A$40:$F$60</definedName>
    <definedName name="_xlnm.Print_Area" localSheetId="1">'год 2016'!$A$1:$F$92</definedName>
    <definedName name="_xlnm.Print_Area" localSheetId="5">'День Победы'!$A$1:$F$62</definedName>
    <definedName name="_xlnm.Print_Area" localSheetId="0">'Свод расходов'!$A$1:$C$17</definedName>
    <definedName name="_xlnm.Print_Area" localSheetId="2">Соц.реклама!$A$1:$F$58</definedName>
    <definedName name="_xlnm.Print_Area" localSheetId="3">Трапеция!$A$1:$F$14</definedName>
  </definedNames>
  <calcPr calcId="152511" concurrentCalc="0"/>
</workbook>
</file>

<file path=xl/calcChain.xml><?xml version="1.0" encoding="utf-8"?>
<calcChain xmlns="http://schemas.openxmlformats.org/spreadsheetml/2006/main">
  <c r="F64" i="8" l="1"/>
  <c r="F41" i="8"/>
  <c r="F61" i="8"/>
  <c r="E57" i="8"/>
  <c r="E56" i="8"/>
  <c r="E55" i="8"/>
  <c r="E51" i="8"/>
  <c r="F19" i="8"/>
  <c r="E66" i="8"/>
  <c r="E75" i="8"/>
  <c r="F26" i="13"/>
  <c r="D277" i="5"/>
  <c r="D278" i="5"/>
  <c r="E278" i="5"/>
  <c r="D279" i="5"/>
  <c r="E279" i="5"/>
  <c r="E280" i="5"/>
  <c r="E281" i="5"/>
  <c r="E282" i="5"/>
  <c r="E283" i="5"/>
  <c r="E284" i="5"/>
  <c r="E285" i="5"/>
  <c r="E286" i="5"/>
  <c r="E287" i="5"/>
  <c r="F288" i="5"/>
  <c r="E289" i="5"/>
  <c r="E290" i="5"/>
  <c r="E291" i="5"/>
  <c r="E292" i="5"/>
  <c r="E293" i="5"/>
  <c r="E295" i="5"/>
  <c r="E296" i="5"/>
  <c r="F297" i="5"/>
  <c r="E277" i="5"/>
  <c r="D25" i="13"/>
  <c r="E25" i="13"/>
  <c r="D22" i="13"/>
  <c r="D21" i="13"/>
  <c r="D20" i="13"/>
  <c r="D19" i="13"/>
  <c r="D18" i="13"/>
  <c r="D17" i="13"/>
  <c r="D16" i="13"/>
  <c r="D15" i="13"/>
  <c r="C14" i="13"/>
  <c r="D14" i="13"/>
  <c r="F14" i="12"/>
  <c r="E13" i="12"/>
  <c r="F14" i="8"/>
  <c r="F34" i="8"/>
  <c r="F90" i="8"/>
  <c r="E65" i="8"/>
  <c r="D54" i="11"/>
  <c r="E54" i="11"/>
  <c r="D53" i="11"/>
  <c r="E53" i="11"/>
  <c r="F58" i="11"/>
  <c r="E57" i="11"/>
  <c r="E55" i="11"/>
  <c r="F14" i="10"/>
  <c r="E13" i="10"/>
  <c r="F62" i="7"/>
  <c r="C42" i="7"/>
  <c r="E61" i="7"/>
  <c r="E60" i="7"/>
  <c r="E59" i="7"/>
  <c r="E58" i="7"/>
  <c r="E57" i="7"/>
  <c r="E56" i="7"/>
  <c r="E55" i="7"/>
  <c r="E53" i="7"/>
  <c r="E52" i="7"/>
  <c r="E54" i="8"/>
  <c r="E59" i="8"/>
  <c r="E53" i="8"/>
  <c r="E52" i="8"/>
  <c r="E60" i="8"/>
  <c r="E50" i="8"/>
  <c r="E48" i="8"/>
  <c r="E47" i="8"/>
  <c r="E46" i="8"/>
  <c r="E45" i="8"/>
  <c r="F89" i="8"/>
  <c r="F81" i="8"/>
  <c r="E74" i="8"/>
  <c r="E44" i="8"/>
  <c r="F42" i="8"/>
  <c r="D49" i="7"/>
  <c r="D48" i="7"/>
  <c r="D47" i="7"/>
  <c r="D46" i="7"/>
  <c r="D45" i="7"/>
  <c r="D44" i="7"/>
  <c r="D43" i="7"/>
  <c r="D42" i="7"/>
  <c r="C5" i="6"/>
  <c r="C15" i="6"/>
  <c r="C266" i="5"/>
  <c r="D266" i="5"/>
  <c r="C4" i="6"/>
  <c r="D274" i="5"/>
  <c r="D268" i="5"/>
  <c r="D267" i="5"/>
  <c r="D273" i="5"/>
  <c r="D272" i="5"/>
  <c r="D269" i="5"/>
  <c r="D270" i="5"/>
  <c r="D271" i="5"/>
  <c r="F36" i="8"/>
  <c r="F7" i="8"/>
  <c r="F73" i="8"/>
  <c r="C9" i="6"/>
  <c r="F72" i="8"/>
  <c r="F92" i="8"/>
  <c r="C3" i="6"/>
  <c r="C17" i="6"/>
  <c r="F8" i="8"/>
  <c r="F9" i="8"/>
</calcChain>
</file>

<file path=xl/sharedStrings.xml><?xml version="1.0" encoding="utf-8"?>
<sst xmlns="http://schemas.openxmlformats.org/spreadsheetml/2006/main" count="677" uniqueCount="487">
  <si>
    <t>Расходы на благотворительные программы:</t>
  </si>
  <si>
    <t>Расходы на развитие благотворительной деятельности</t>
  </si>
  <si>
    <t>Административно-хозяйственные расходы</t>
  </si>
  <si>
    <t>"Рождественская мечта"</t>
  </si>
  <si>
    <t>ФОТ и страховые взносы с зарплаты сотрудников, непосредственно участвующих в разработке и реализации благотворительной программы</t>
  </si>
  <si>
    <t>ФОТ и страховые взносы административного персонала</t>
  </si>
  <si>
    <t>Прочие расходы по уставной деятельности фонда(непредвиденные )</t>
  </si>
  <si>
    <t>Услуги банка</t>
  </si>
  <si>
    <t>Программное обеспечение деятельности фонда</t>
  </si>
  <si>
    <t>Юридическое и почтовое обслуживание благотворительной деятельности фонда</t>
  </si>
  <si>
    <t>Сумма (руб.коп.)</t>
  </si>
  <si>
    <t>Сумма (тыс.руб.)</t>
  </si>
  <si>
    <t xml:space="preserve">ОТЧЕТ </t>
  </si>
  <si>
    <t>о проведении мероприятия</t>
  </si>
  <si>
    <t>Наименование, характер и цель мероприятия:</t>
  </si>
  <si>
    <t>Дата проведения:</t>
  </si>
  <si>
    <t>Воспитанники следующих детских домов:</t>
  </si>
  <si>
    <t>Расходы на мероприятие:</t>
  </si>
  <si>
    <t>Наименование</t>
  </si>
  <si>
    <t>№ п/п</t>
  </si>
  <si>
    <t>Направление расходов в 2016 году (в тыс.руб.)</t>
  </si>
  <si>
    <t xml:space="preserve">Поддержка и развитие творческого потенциала детей. 
Приобщение детей к изучению этнокультуры, ремесел, художественных промыслов и другое.
Создание площадки для межкультурного общения детей разных стран.
Объединение благотворителей и волонтеров.
Возвращение детям веры в то, что мечты сбываются.
</t>
  </si>
  <si>
    <t xml:space="preserve">Сентябрь 2015   Объявление творческого конкурса «Шапочное знакомство»
Декабрь 2015    Прием исследовательских работ в рамках конкурса
                              Обработка заявок участия в фестивале «Рождественская мечта»
Январь 2016      Фестиваль «Рождественская мечта»
</t>
  </si>
  <si>
    <t>XI международный фестиваль «Рождественская мечта»</t>
  </si>
  <si>
    <t>Оплата посещения вотчины Деда Мороза</t>
  </si>
  <si>
    <t>Оплата проезда воспитанников детских домов и сопровождающих лиц (аренда автобусов)</t>
  </si>
  <si>
    <t>Оплата РЖД билетов</t>
  </si>
  <si>
    <t>Организация и проведение уроков народной мудрости</t>
  </si>
  <si>
    <t>Расходы по оплате входных билетов в дом Деда Мороза</t>
  </si>
  <si>
    <t>Сладкие подарки от Деда Мороза в жестяном сундучке</t>
  </si>
  <si>
    <t>Сухой паек в дорогу для детей</t>
  </si>
  <si>
    <t>Оплата проживания и питания участников фестиваля</t>
  </si>
  <si>
    <t>"День Победы"</t>
  </si>
  <si>
    <t>Программа "День победы"</t>
  </si>
  <si>
    <t>Банер</t>
  </si>
  <si>
    <t>Булавки</t>
  </si>
  <si>
    <t>Конфеты</t>
  </si>
  <si>
    <t>Открытки для ветеранов</t>
  </si>
  <si>
    <t>Почтовые расходы</t>
  </si>
  <si>
    <t>Услуги по организации банкета</t>
  </si>
  <si>
    <t>Цветы</t>
  </si>
  <si>
    <t>Проведены уроки мужества в 30 детских учреждениях.</t>
  </si>
  <si>
    <t>ОТЧЕТ ПО ИСПОЛНЕНИЮ СМЕТЫ ДОХОДОВ И РАСХОДОВ</t>
  </si>
  <si>
    <t>Благотворительного фонда "Миссия"</t>
  </si>
  <si>
    <t>Справочное:</t>
  </si>
  <si>
    <t>Остаток целевых средств на начало периода</t>
  </si>
  <si>
    <t>Всего доходов</t>
  </si>
  <si>
    <t>Всего расходов</t>
  </si>
  <si>
    <t>Остаток целевых средств на конец периода</t>
  </si>
  <si>
    <t>РАЗДЕЛ 1. ДОХОДЫ</t>
  </si>
  <si>
    <t>Наименование статьи</t>
  </si>
  <si>
    <t>Цель финансирования</t>
  </si>
  <si>
    <t>Дата и номер договора</t>
  </si>
  <si>
    <t>Общая стоимость проекта</t>
  </si>
  <si>
    <t>Пожертвования от юридических лиц</t>
  </si>
  <si>
    <t>На уставные цели</t>
  </si>
  <si>
    <t>Пожертвования от физических лиц</t>
  </si>
  <si>
    <t>Чистая прибыль / убыток</t>
  </si>
  <si>
    <t>ИТОГО ДОХОДОВ:</t>
  </si>
  <si>
    <t>РАЗДЕЛ 2. РАСХОДЫ</t>
  </si>
  <si>
    <t>Ед.изм.</t>
  </si>
  <si>
    <t>Количество единиц</t>
  </si>
  <si>
    <t>Стоимость единицы</t>
  </si>
  <si>
    <t>1. Целевые мероприятия по благотворительной деятельности</t>
  </si>
  <si>
    <t>шт</t>
  </si>
  <si>
    <t>чел.</t>
  </si>
  <si>
    <t>сут.</t>
  </si>
  <si>
    <t>Социальная реклама</t>
  </si>
  <si>
    <t>Ассистент исполнительного директора</t>
  </si>
  <si>
    <t>2. Прочие расходы на уставную деятельность фонда</t>
  </si>
  <si>
    <t>ФОТ и ЕСН административного персонала и ФСС НС</t>
  </si>
  <si>
    <t>Прочие расходы</t>
  </si>
  <si>
    <t>3. Прочие расходы (непредвиденные)</t>
  </si>
  <si>
    <t>ИТОГО РАСХОДОВ:</t>
  </si>
  <si>
    <t>БУРЯК ДМИТРИЙ АРКАДЬЕВИЧ</t>
  </si>
  <si>
    <t>БУРЯК МАРГАРИТА ВИКТОРОВНА</t>
  </si>
  <si>
    <t>ООО "Мейн Пипл"</t>
  </si>
  <si>
    <t>ООО "ГЛОБАЛ НЕТВОРКС"</t>
  </si>
  <si>
    <t>Договор пожертвования №02/16-1 от 22.03.2016</t>
  </si>
  <si>
    <t>Соглашение о порядке использовании сервиса"Акционирования"от 22.12.2015 г.</t>
  </si>
  <si>
    <t>Агентский договор №БФМ/03/16 от17.03.16(неопр.ср.)</t>
  </si>
  <si>
    <t>Договор пожертвования №01/16-2 от 11.01.2016</t>
  </si>
  <si>
    <t>Добровольное пожертвование (без договора)</t>
  </si>
  <si>
    <t>Договор пожертвования №01/16-1 от 12.01.2016</t>
  </si>
  <si>
    <t>Целевое финансирование на Программу "Рождественская мечта"</t>
  </si>
  <si>
    <t>Посещение парка – 64 бил по 180,00руб. на сумму 11 520,00 руб.,</t>
  </si>
  <si>
    <t>Посещение парка (льготный билет для следующих категорий граждан: инвалиды, учащиеся, дети дошкольного возраста(с 3-х лет), военнослужащие, проходящие военную службу по призыву) 100 бил по 90,00 руб. на сумму 9 000,00руб.,</t>
  </si>
  <si>
    <t>Игровая программа "Путешествие по Дому Деда Мороза" – 164 бил по 170,00 руб. на сумму 27 880,00 руб.,</t>
  </si>
  <si>
    <t>Игровая программа "Путешествие по Тропе сказок" (не менее 3-х персонажей) – 164 бил по 160,00 на сумму 26240,00 руб.,</t>
  </si>
  <si>
    <t>Игровая программа у Чудо-печки "Забавы Бабы Жары" – 164 бил по 100,00 на сумму 16 400,00 руб.</t>
  </si>
  <si>
    <t>Оплата билетов на проведение игровых программ в рамках экскурсионного обслуживания в период проведения фестиваля «Рождественская мечта» на территории Вотчины Деда Мороза:</t>
  </si>
  <si>
    <t>Оплата 312 штук билетов РЖД по маршруту "Москва-Котлас-Москва" для воспитанников детских учреждений и сопровождающих лиц. Всего 156 человек из них: 83 чел. дети (дошкольники, школьники), 73 чел. взрослые (Московский филиал АО "ФПК", ИНН 7708709686)</t>
  </si>
  <si>
    <t>В рамках  договора о благотворительности от 27.11.2015 г. возмещены расходы на приобретение РЖД билетов по маршруту "Волгоград-Москва-Волгоград" для участников в XI международном фестивале «Рождественская мечта», проводимого в г. Великий Устюг в Вотчине Деда Мороза и г. Красавино в период с 30 по 31 января 2016 года в рамках благотворительного мероприятия «Рождественская мечта» делегации СУ ДПП «Дом Милосердия» в следующем составе 
На основании договора благотворительности от 27.11.2015 г. оплачена стоимость РЖД билетов по маршруту "Волгоград-Москва-Волгоград" для делегации из 3 человек, из них:
2 - дети (дошкольники, школьники),
1 - взрослый
(СУ ДПП "Дом Милосердия", ИНН 3435930712)</t>
  </si>
  <si>
    <t>1. г. Сергиев Посад, Московская обл.</t>
  </si>
  <si>
    <t>Федеральное государственное бюджетное учреждение «Сергиево-Посадский детский дом слепоглухих» Министерства труда и социального защиты Российской Федерации</t>
  </si>
  <si>
    <t>Бухвалова Анна Игоревна - сопровождающий</t>
  </si>
  <si>
    <t>Мурашкина Виктория 16 лет справка МСЭ №787686</t>
  </si>
  <si>
    <t>Рультытегин Михаил 13 лет справка МСЭ №1959635</t>
  </si>
  <si>
    <t>Яковлев Максим 9 лет справка МСЭ №0432644</t>
  </si>
  <si>
    <t>Раджабов Алим 12 лет справка МСЭ №4311851</t>
  </si>
  <si>
    <t>2. г. Абакан, Республика Хакасия</t>
  </si>
  <si>
    <t>Государственное учреждение Республики Хакасия "Республиканский дом-интернат для умственно отсталых детей "Теремок"</t>
  </si>
  <si>
    <t xml:space="preserve">Губорчук Любовь Витальевна - сопровождающий </t>
  </si>
  <si>
    <t>Кыстояков Евгений 17 лет МСЭ-2009 № 0220655</t>
  </si>
  <si>
    <t>3. г. Благовещенск, Амурская обл.</t>
  </si>
  <si>
    <t>Тюрнев Илья 16 лет</t>
  </si>
  <si>
    <t>4. г. Омск, Омская обл.</t>
  </si>
  <si>
    <t>Бюджетное учреждение  «Комплексный центр социального обслуживания населения Омского района»</t>
  </si>
  <si>
    <t>Леденева Наталья Григорьевна - сопровождающий</t>
  </si>
  <si>
    <t>Мавлянова Ирина 15 лет</t>
  </si>
  <si>
    <t>Бажина Софья  13 лет справка МСЭ 2011 №1750098</t>
  </si>
  <si>
    <t>5. г. Екатеринбург, Свердловская обл.</t>
  </si>
  <si>
    <t>Гурьева Марина Францевна - сопровождающий</t>
  </si>
  <si>
    <t xml:space="preserve">Калинина Зарина 15 лет </t>
  </si>
  <si>
    <t>Перевалова Анастасия 16 лет</t>
  </si>
  <si>
    <t>6. г. Каменск-Уральский, Свердловская обл.</t>
  </si>
  <si>
    <t>Государственное  казенное образовательное учреждение  Свердловской области для детей-сирот и детей, оставшихся без попечения родителей «Красногорский специальный (коррекционный) детский  дом для детей с ограниченными возможностями здоровья»</t>
  </si>
  <si>
    <t>Гиниятуллина Татьяна Александровна - сопровождающий</t>
  </si>
  <si>
    <t xml:space="preserve">Нестеров Михаил 8 лет </t>
  </si>
  <si>
    <t>Нестеров Сергей 6 лет</t>
  </si>
  <si>
    <t>7. с. Понино, Республика Удмуртия</t>
  </si>
  <si>
    <t>Боталова Лариса Александровна - сопровождающий</t>
  </si>
  <si>
    <t>Макина Евгения 15 лет</t>
  </si>
  <si>
    <t>Максимова Вероника 14 лет</t>
  </si>
  <si>
    <t>8. г. Боровичи, Новгородская обл.</t>
  </si>
  <si>
    <t>Кузьмина Татьяна Викторовна - сопровождающий</t>
  </si>
  <si>
    <t>Огнева Елизавета 16 лет</t>
  </si>
  <si>
    <t>Егорова Анастасия 15 лет</t>
  </si>
  <si>
    <t>9. г. Глазов, Удмуртская Республика</t>
  </si>
  <si>
    <t>Золотарев Павел Алексеевич - сопровождающий</t>
  </si>
  <si>
    <t>Волкова Екатерина 16 лет</t>
  </si>
  <si>
    <t>Федоров Ярослав 15 лет</t>
  </si>
  <si>
    <t>10. г. Хвалынск, Саратовская обл.</t>
  </si>
  <si>
    <t>Гамезо Ирина Валентиновна - сопровождающий</t>
  </si>
  <si>
    <t>Моисеев Антон 16 лет</t>
  </si>
  <si>
    <t>Левина Виктория 11 лет</t>
  </si>
  <si>
    <t>11. г. Волгоград, Волгоградская обл.</t>
  </si>
  <si>
    <t>Лысенко Галина Васильевна - сопровождающий</t>
  </si>
  <si>
    <t>Деев Геннадий 15 лет</t>
  </si>
  <si>
    <t>Капцов Александр 14 лет</t>
  </si>
  <si>
    <t>Берсенева Наталья Александровна - сопровождающий</t>
  </si>
  <si>
    <t>Мохов Юрий 14 лет</t>
  </si>
  <si>
    <t>Королев Николай 14 лет</t>
  </si>
  <si>
    <t>13. г. Волжский, Волгоградская обл.</t>
  </si>
  <si>
    <t>Кащеев Игорь Федорович - сопровождающий</t>
  </si>
  <si>
    <t>Апостол Татьяна 10 лет</t>
  </si>
  <si>
    <t>Сычева Анна 8 лет</t>
  </si>
  <si>
    <t>14. г. Каменск-Уральский, Россия</t>
  </si>
  <si>
    <t>Государственное казенное образовательное учреждение Свердловской области для детей - сирот и детей, оставшихся без попечения родителей, "Синарский детский дом"</t>
  </si>
  <si>
    <t>Неклюдова Наталья Юрьевна - сопровождающий</t>
  </si>
  <si>
    <t>Колбина Екатерина 13 лет</t>
  </si>
  <si>
    <t>Закирова Ольга 13 лет</t>
  </si>
  <si>
    <t>15. г. Пионерский, Калининградская обл.</t>
  </si>
  <si>
    <t>Детский дом семейного типа г. Пионерский</t>
  </si>
  <si>
    <t>Морозов Сергей Валерьевич - сопровождающий</t>
  </si>
  <si>
    <t>Тимашов Дмитрий 13 лет</t>
  </si>
  <si>
    <t>Калашников Михаил 12 лет</t>
  </si>
  <si>
    <t>16. дер. Гурёнки, Кировская обл.</t>
  </si>
  <si>
    <t>Муниципальное образовательное учреждение общеобразовательная школа-интернат основного общего образования д. Гурёнки Белохолуницкого р-на Кировской области</t>
  </si>
  <si>
    <t>Осипов Максим Сергеевич - сопровождающий</t>
  </si>
  <si>
    <t>Шитов Данила 10 лет</t>
  </si>
  <si>
    <t>Харитонов Сергей 10 лет</t>
  </si>
  <si>
    <t>Государственное казенное учреждение социального обслуживания Московской области «Королевский социально-реабилитационный центр для несовершеннолетних "ЗАБОТА"»</t>
  </si>
  <si>
    <t>Судник Екатерина Михайловна - сопровождающий</t>
  </si>
  <si>
    <t>Орешкин Максим 14 лет</t>
  </si>
  <si>
    <t>Табакова Владлена 16 лет</t>
  </si>
  <si>
    <t>Судник Дмитрий 9 лет</t>
  </si>
  <si>
    <t>18. г. Красноярск, Красноярский край</t>
  </si>
  <si>
    <t>Краевое Государственное казенное образовательное учреждение для детей сирот и детей, оставшихся без попечения родителей «Красноярский детский дом №2 им. И.А.Пономарева»</t>
  </si>
  <si>
    <t>Татарская Елена Геннадьевна - сопровождающий</t>
  </si>
  <si>
    <t>Деньгина Юлия 16 лет</t>
  </si>
  <si>
    <t>19. г. Истра, Московская обл.</t>
  </si>
  <si>
    <t>Васнева Нина Александровна - сопровождающий</t>
  </si>
  <si>
    <t>Китайгородская Арина  12 лет</t>
  </si>
  <si>
    <t>Шевцов Роман  11 лет</t>
  </si>
  <si>
    <t>Государственное бюджетное образовательное учреждение города Москвы «Специальная (коррекционная) общеобразовательная школа-интернат VIII вида №108»</t>
  </si>
  <si>
    <t>Арсентьева Оксана Владимировна - сопровождающий</t>
  </si>
  <si>
    <t xml:space="preserve">Киржакова Антонина 12 лет </t>
  </si>
  <si>
    <t>Соломахина Александра 13 лет</t>
  </si>
  <si>
    <t>Усанова Анастасия 12 лет</t>
  </si>
  <si>
    <t>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№6»</t>
  </si>
  <si>
    <t>Толстенко Любовь Вениаминовна - сопровождающий</t>
  </si>
  <si>
    <t>Понихидина Маргарита 12 лет</t>
  </si>
  <si>
    <t>Комарова Лидия 15 лет</t>
  </si>
  <si>
    <t>22. г. Петропавловск-Камчатский, Россия</t>
  </si>
  <si>
    <t>Муниципальное казенное образовательное учреждение для детей сирот и детей, оставшихся без попечения родителей «Детский дом №5»</t>
  </si>
  <si>
    <t>Мюресова Марина Владимировна - сопровождающий</t>
  </si>
  <si>
    <t>23. г. Новый Оскол, Белгородская обл.</t>
  </si>
  <si>
    <t>Государственное бюджетное общеобразовательное учреждение «Новооскольская специальная общеобразовательная школа-интернат»</t>
  </si>
  <si>
    <t>Косова Нина Ивановна - сопровождающий</t>
  </si>
  <si>
    <t>Толмачева Олеся 14 лет</t>
  </si>
  <si>
    <t>Косова Дарья 5 лет</t>
  </si>
  <si>
    <t>Чуева Дарья 14 лет</t>
  </si>
  <si>
    <t>24. пос. Люльпаны, Республика Марий Эл</t>
  </si>
  <si>
    <t>Гребнев Марсель 14 лет</t>
  </si>
  <si>
    <t>Государственное казенное образовательное учреждение для детей-сирот и детей, оставшихся без попечения родителей, Сахалинской области «Детский дом №2»</t>
  </si>
  <si>
    <t>Завадская  Елена Николаевна - сопровождающий</t>
  </si>
  <si>
    <t>Навозова Ксения 15 лет</t>
  </si>
  <si>
    <t>Сорокина Милена 15 лет</t>
  </si>
  <si>
    <t>Государственное бюджетное учреждение Саратовской области «Социально-реабилитационный центр для несовершеннолетних  “Возвращение”»</t>
  </si>
  <si>
    <t>Блинкова Наталья Николаевна - сопровождающий</t>
  </si>
  <si>
    <t>Муксунова Екатерина 7 лет</t>
  </si>
  <si>
    <t>Шнякина Варвара 8 лет</t>
  </si>
  <si>
    <t>27. с. Сенгилеевское, Ставропольский край</t>
  </si>
  <si>
    <t>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 « Специальная (коррекционная) общеобразовательная школа-интернат №5 VIII вида»</t>
  </si>
  <si>
    <t>Тимонин Сергей Александрович – сопровождающий</t>
  </si>
  <si>
    <t xml:space="preserve">Скоромная Светлана Ивановна – сопровождающий </t>
  </si>
  <si>
    <t>Недоступова Софья 8 лет</t>
  </si>
  <si>
    <t>Рябцев Юрий 13 лет</t>
  </si>
  <si>
    <t>Тесленко Александр 15 лет</t>
  </si>
  <si>
    <t>28. г. Сузун, Новосибирская обл.</t>
  </si>
  <si>
    <t>Муниципальное казенное образовательное учреждение «Сузунская общеобразовательная школа-интернат для обучающихся, воспитанников с ограниченными возможностями здоровья»</t>
  </si>
  <si>
    <t>Сенцова Людмила Павловна - сопровождающий</t>
  </si>
  <si>
    <t>Перминов Георгий 13 лет</t>
  </si>
  <si>
    <t>Землянский Владислав 13 лет</t>
  </si>
  <si>
    <t>Государственное бюджетное образовательное учреждение  для детей-сирот и детей, оставшихся без попечения родителей «Башкирский республиканский детский дом  № 1 имени Шагита Худайбердина»</t>
  </si>
  <si>
    <t>Баштырева Екатерина 16 лет</t>
  </si>
  <si>
    <t>Баштырев Данил 15 лет</t>
  </si>
  <si>
    <t>30. г. Махачкала, Республика Дагестан</t>
  </si>
  <si>
    <t>Камалова Миная Алисафа Кызы - сопровождающий</t>
  </si>
  <si>
    <t>Магомедова Аминат 13 лет</t>
  </si>
  <si>
    <t>Джабраилов Мурат 14 лет</t>
  </si>
  <si>
    <t>Государственное бюджетное образовательное учреждение Ярославской области «Детский дом музыкально-художественного воспитания №5 имени Винокуровой Нины Николаевны»</t>
  </si>
  <si>
    <t>Кабанова Антонина 13 лет</t>
  </si>
  <si>
    <t>Кабанов Даниил 11 лет</t>
  </si>
  <si>
    <t>Караулова Кристина 9 лет</t>
  </si>
  <si>
    <t xml:space="preserve">32. г. Омск, Омская обл. </t>
  </si>
  <si>
    <t>Казенное учреждение Омской области «Социально-реабилитационный центр для несовершеннолетних «Забота» города Омска»</t>
  </si>
  <si>
    <t>Кузьмина Любовь Васильевна - сопровождающий</t>
  </si>
  <si>
    <t>Искаков Аян 12 лет</t>
  </si>
  <si>
    <t>Попков Андрей 10 лет</t>
  </si>
  <si>
    <t>Приют Ба Ви</t>
  </si>
  <si>
    <t>Phug Thi Dung - сопровождающий</t>
  </si>
  <si>
    <t>Do Thi Thu Hoai 11 лет</t>
  </si>
  <si>
    <t>Kieu Duy Dung 11 лет</t>
  </si>
  <si>
    <t xml:space="preserve">34. г. Сыктывкар, Республика Коми </t>
  </si>
  <si>
    <t>Государственное образовательное учреждение для детей-сирот и детей, оставшихся без попечения родителей «Детский дом №1»</t>
  </si>
  <si>
    <t>Мамчур Елена Родионовна - сопровождающий</t>
  </si>
  <si>
    <t>Домашняя Галина Сергеевна - сопровождающий</t>
  </si>
  <si>
    <t>Чупахина Ольга Григорьевна - сопровождающий</t>
  </si>
  <si>
    <t>Филиппова Анастасия 13 лет</t>
  </si>
  <si>
    <t>Трапезникова Наталья 14 лет</t>
  </si>
  <si>
    <t>Майбурова Виктория 12 лет</t>
  </si>
  <si>
    <t>Колесникова Олеся 17 лет</t>
  </si>
  <si>
    <t>Ильяшенко Ника 17 лет</t>
  </si>
  <si>
    <t>Иванов Евгений 12 лет</t>
  </si>
  <si>
    <t>Дуркина Екатерина 13 лет</t>
  </si>
  <si>
    <t>Дунаев Иван 15 лет</t>
  </si>
  <si>
    <t>Бирюкова Полина 16 лет</t>
  </si>
  <si>
    <t>Бейман Анастасия 13 лет</t>
  </si>
  <si>
    <t>35. пос. Петровское, Ярославская обл.</t>
  </si>
  <si>
    <t>Государственное образовательное учреждение Ярославской области «Петровский детский дом» пос. Петровское, Ярославская область, Россия</t>
  </si>
  <si>
    <t>Дубова Татьяна Николаевна - сопровождающий</t>
  </si>
  <si>
    <t>Шопырева Ирина 8 лет</t>
  </si>
  <si>
    <t>Шишин Роман 7 лет</t>
  </si>
  <si>
    <t>Бюджетное учреждение социального обслуживания Вологодской области «Великоустюгский социальный приют для детей «Гармония»</t>
  </si>
  <si>
    <t>Тарутин Константин Евгеньевич - сопровождающий</t>
  </si>
  <si>
    <t>Лобачева Светлана Сергеевна - сопровождающий</t>
  </si>
  <si>
    <t>Соболева Лена 13 лет</t>
  </si>
  <si>
    <t>Баранов Саша 10 лет</t>
  </si>
  <si>
    <t>Баранова Мила 9 лет</t>
  </si>
  <si>
    <t>Николаев Коля 13 лет</t>
  </si>
  <si>
    <t>Архипов Артем 13 лет</t>
  </si>
  <si>
    <t>Логинов Коля 12 лет</t>
  </si>
  <si>
    <t>37. г. Жуковка, Брянская обл.</t>
  </si>
  <si>
    <t>Государственное бюджетное образовательное учреждение для детей сирот и детей, оставшихся без попечения родителей, «Жуковская школа-интернат для детей-сирот и детей, оставшихся без попечения родителей»</t>
  </si>
  <si>
    <t>Кузнецова Наталья Александровна - сопровождающий</t>
  </si>
  <si>
    <t>Праздникова Пелагея 16 лет</t>
  </si>
  <si>
    <t>Сидоренко Дарья 13 лет</t>
  </si>
  <si>
    <t>Дети от 3х до 6ти лет (2013 – 2010 г.р.)</t>
  </si>
  <si>
    <t>Дети от 7ми до 14ти лет (2009 – 2002 г.р.)</t>
  </si>
  <si>
    <t>Дети от 15ти до 18ти лет (2001 – 1998 г.р.)</t>
  </si>
  <si>
    <t>Сопровождающие</t>
  </si>
  <si>
    <t>ИТОГО</t>
  </si>
  <si>
    <r>
      <t>Государственное  автономное учреждение Амурской области для детей-сирот и детей, оставшихся без попечения родителей</t>
    </r>
    <r>
      <rPr>
        <b/>
        <sz val="10"/>
        <color rgb="FF0000CD"/>
        <rFont val="Arial"/>
        <family val="2"/>
        <charset val="204"/>
      </rPr>
      <t xml:space="preserve"> </t>
    </r>
    <r>
      <rPr>
        <b/>
        <sz val="10"/>
        <color rgb="FF000000"/>
        <rFont val="Arial"/>
        <family val="2"/>
        <charset val="204"/>
      </rPr>
      <t>Благовещенский детский дом. г. Благовещенск, Россия</t>
    </r>
  </si>
  <si>
    <r>
      <t xml:space="preserve">12. </t>
    </r>
    <r>
      <rPr>
        <sz val="10"/>
        <color theme="1"/>
        <rFont val="Arial"/>
        <family val="2"/>
        <charset val="204"/>
      </rPr>
      <t>пос. Мелехово, Ковровская обл.</t>
    </r>
  </si>
  <si>
    <r>
      <t>17. г. Королёв, Московская область, Россия</t>
    </r>
    <r>
      <rPr>
        <b/>
        <sz val="10"/>
        <color rgb="FF000000"/>
        <rFont val="Arial"/>
        <family val="2"/>
        <charset val="204"/>
      </rPr>
      <t xml:space="preserve"> </t>
    </r>
  </si>
  <si>
    <r>
      <t>20.</t>
    </r>
    <r>
      <rPr>
        <sz val="10"/>
        <color theme="1"/>
        <rFont val="Arial"/>
        <family val="2"/>
        <charset val="204"/>
      </rPr>
      <t xml:space="preserve"> г. Москва</t>
    </r>
  </si>
  <si>
    <r>
      <t>21.</t>
    </r>
    <r>
      <rPr>
        <b/>
        <sz val="10"/>
        <color rgb="FF000000"/>
        <rFont val="Arial"/>
        <family val="2"/>
        <charset val="204"/>
      </rPr>
      <t xml:space="preserve"> </t>
    </r>
    <r>
      <rPr>
        <sz val="10"/>
        <color rgb="FF000000"/>
        <rFont val="Arial"/>
        <family val="2"/>
        <charset val="204"/>
      </rPr>
      <t>с. Краснохолм, Оренбургская обл.</t>
    </r>
  </si>
  <si>
    <r>
      <t xml:space="preserve"> </t>
    </r>
    <r>
      <rPr>
        <b/>
        <sz val="10"/>
        <color rgb="FF000000"/>
        <rFont val="Arial"/>
        <family val="2"/>
        <charset val="204"/>
      </rPr>
      <t>Государственное образовательное учреждение Республики Марий Эл  «Люльпанский специальный (коррекционный) детский дом для детей-сирот и детей, оставшихся без попечения родителей, с ограниченными возможностями здоровья VII вида»</t>
    </r>
  </si>
  <si>
    <r>
      <t>25</t>
    </r>
    <r>
      <rPr>
        <b/>
        <sz val="10"/>
        <color rgb="FF000000"/>
        <rFont val="Arial"/>
        <family val="2"/>
        <charset val="204"/>
      </rPr>
      <t xml:space="preserve">. </t>
    </r>
    <r>
      <rPr>
        <sz val="10"/>
        <color rgb="FF000000"/>
        <rFont val="Arial"/>
        <family val="2"/>
        <charset val="204"/>
      </rPr>
      <t>с. Троицкое, Сахалинская обл.</t>
    </r>
  </si>
  <si>
    <r>
      <t>26. г. Саратов, Саратовская обл.</t>
    </r>
    <r>
      <rPr>
        <b/>
        <sz val="10"/>
        <color rgb="FF000000"/>
        <rFont val="Arial"/>
        <family val="2"/>
        <charset val="204"/>
      </rPr>
      <t xml:space="preserve"> </t>
    </r>
  </si>
  <si>
    <r>
      <t>29. г. Уфа, Республика Башкирия</t>
    </r>
    <r>
      <rPr>
        <b/>
        <sz val="10"/>
        <color rgb="FF000000"/>
        <rFont val="Arial"/>
        <family val="2"/>
        <charset val="204"/>
      </rPr>
      <t xml:space="preserve"> </t>
    </r>
  </si>
  <si>
    <r>
      <t xml:space="preserve"> </t>
    </r>
    <r>
      <rPr>
        <b/>
        <sz val="10"/>
        <color theme="1"/>
        <rFont val="Arial"/>
        <family val="2"/>
        <charset val="204"/>
      </rPr>
      <t>Муниципальное казенное образовательное учреждение для детей-сирот и детей, оставшихся без попечения родителей "Школа-интернат для детей-сирот"</t>
    </r>
  </si>
  <si>
    <r>
      <t>31. г. Ярославль, Ярославская обл.</t>
    </r>
    <r>
      <rPr>
        <b/>
        <sz val="10"/>
        <color rgb="FF000000"/>
        <rFont val="Arial"/>
        <family val="2"/>
        <charset val="204"/>
      </rPr>
      <t xml:space="preserve"> </t>
    </r>
  </si>
  <si>
    <r>
      <t>33.</t>
    </r>
    <r>
      <rPr>
        <b/>
        <sz val="10"/>
        <color theme="1"/>
        <rFont val="Arial"/>
        <family val="2"/>
        <charset val="204"/>
      </rPr>
      <t xml:space="preserve"> г. </t>
    </r>
    <r>
      <rPr>
        <sz val="10"/>
        <color theme="1"/>
        <rFont val="Arial"/>
        <family val="2"/>
        <charset val="204"/>
      </rPr>
      <t>Ханой, Вьетнам</t>
    </r>
  </si>
  <si>
    <r>
      <t>36.</t>
    </r>
    <r>
      <rPr>
        <sz val="10"/>
        <color rgb="FF000000"/>
        <rFont val="Arial"/>
        <family val="2"/>
        <charset val="204"/>
      </rPr>
      <t xml:space="preserve"> г. Красавино, Вологодская обл.</t>
    </r>
  </si>
  <si>
    <r>
      <t xml:space="preserve">Сурикова Мария Александровна </t>
    </r>
    <r>
      <rPr>
        <i/>
        <sz val="8"/>
        <color rgb="FF000000"/>
        <rFont val="Arial"/>
        <family val="2"/>
        <charset val="204"/>
      </rPr>
      <t>- сопровождающий</t>
    </r>
  </si>
  <si>
    <r>
      <t xml:space="preserve">Воронина Кристина </t>
    </r>
    <r>
      <rPr>
        <i/>
        <sz val="8"/>
        <color rgb="FF000000"/>
        <rFont val="Arial"/>
        <family val="2"/>
        <charset val="204"/>
      </rPr>
      <t xml:space="preserve">16 лет справка МСЭ №960921 </t>
    </r>
  </si>
  <si>
    <r>
      <t xml:space="preserve">Волошановская Екатерина </t>
    </r>
    <r>
      <rPr>
        <i/>
        <sz val="8"/>
        <color rgb="FF000000"/>
        <rFont val="Arial"/>
        <family val="2"/>
        <charset val="204"/>
      </rPr>
      <t>10 лет справка МСЭ №4229583</t>
    </r>
  </si>
  <si>
    <r>
      <t xml:space="preserve">Сорокина Ольга Анатольевна </t>
    </r>
    <r>
      <rPr>
        <i/>
        <sz val="8"/>
        <color rgb="FF000000"/>
        <rFont val="Arial"/>
        <family val="2"/>
        <charset val="204"/>
      </rPr>
      <t>- сопровождающий</t>
    </r>
  </si>
  <si>
    <r>
      <t xml:space="preserve">Богрянова Яна </t>
    </r>
    <r>
      <rPr>
        <i/>
        <sz val="8"/>
        <color rgb="FF000000"/>
        <rFont val="Arial"/>
        <family val="2"/>
        <charset val="204"/>
      </rPr>
      <t>15 лет</t>
    </r>
  </si>
  <si>
    <r>
      <t>Левина Екатерина</t>
    </r>
    <r>
      <rPr>
        <i/>
        <sz val="8"/>
        <color rgb="FF000000"/>
        <rFont val="Arial"/>
        <family val="2"/>
        <charset val="204"/>
      </rPr>
      <t xml:space="preserve"> 12 лет</t>
    </r>
  </si>
  <si>
    <r>
      <t xml:space="preserve">Какко Владимир </t>
    </r>
    <r>
      <rPr>
        <i/>
        <sz val="8"/>
        <color rgb="FF000000"/>
        <rFont val="Arial"/>
        <family val="2"/>
        <charset val="204"/>
      </rPr>
      <t>13 лет</t>
    </r>
  </si>
  <si>
    <r>
      <t xml:space="preserve">Дмитриева Надежда Александровна </t>
    </r>
    <r>
      <rPr>
        <i/>
        <sz val="8"/>
        <color rgb="FF000000"/>
        <rFont val="Arial"/>
        <family val="2"/>
        <charset val="204"/>
      </rPr>
      <t>- сопровождающий</t>
    </r>
  </si>
  <si>
    <r>
      <t xml:space="preserve">Сунцова Диана </t>
    </r>
    <r>
      <rPr>
        <i/>
        <sz val="8"/>
        <color rgb="FF000000"/>
        <rFont val="Arial"/>
        <family val="2"/>
        <charset val="204"/>
      </rPr>
      <t>14 лет</t>
    </r>
  </si>
  <si>
    <r>
      <t xml:space="preserve">Азнабаева Зарема Радисовна </t>
    </r>
    <r>
      <rPr>
        <i/>
        <sz val="8"/>
        <color rgb="FF000000"/>
        <rFont val="Arial"/>
        <family val="2"/>
        <charset val="204"/>
      </rPr>
      <t>- сопровождающий</t>
    </r>
  </si>
  <si>
    <r>
      <t>Авдеева Ольга Николаевна</t>
    </r>
    <r>
      <rPr>
        <i/>
        <sz val="8"/>
        <color rgb="FF000000"/>
        <rFont val="Arial"/>
        <family val="2"/>
        <charset val="204"/>
      </rPr>
      <t xml:space="preserve"> – сопровождающий</t>
    </r>
  </si>
  <si>
    <t>Государственное казенное учреждение  социального обслуживания Московской области «Истринский социальный приют для детей и подростков»</t>
  </si>
  <si>
    <t>Специализированное Учреждение Детский Православный Приют «Дом Милосердия» имени Святой Преподобномученицы Великой княгини Елисаветы Федоровны</t>
  </si>
  <si>
    <r>
      <t xml:space="preserve"> </t>
    </r>
    <r>
      <rPr>
        <b/>
        <sz val="10"/>
        <color rgb="FF000000"/>
        <rFont val="Arial"/>
        <family val="2"/>
        <charset val="204"/>
      </rPr>
      <t xml:space="preserve">Государственное казенное образовательное учреждение Владимирской области для детей сирот и детей, оставшихся без попечения родителей,  </t>
    </r>
    <r>
      <rPr>
        <b/>
        <sz val="10"/>
        <color theme="1"/>
        <rFont val="Arial"/>
        <family val="2"/>
        <charset val="204"/>
      </rPr>
      <t>«Мелеховский детский дом»</t>
    </r>
  </si>
  <si>
    <t>Государственное образовательное учреждение для детей сирот и детей, оставшихся без попечения родителей, «Волгоградская школа-интернат»</t>
  </si>
  <si>
    <t>Государственное казенное образовательное учреждение Саратовской области для детей-сирот и детей, оставшихся без попечения родителей,  «Детский дом №3»</t>
  </si>
  <si>
    <r>
      <t xml:space="preserve"> </t>
    </r>
    <r>
      <rPr>
        <b/>
        <sz val="10"/>
        <color rgb="FF000000"/>
        <rFont val="Arial"/>
        <family val="2"/>
        <charset val="204"/>
      </rPr>
      <t>Муниципальное казенное образовательное учреждение для детей-сирот и детей, оставшихся без попечения родителей «Детский дом г. Глазова»</t>
    </r>
  </si>
  <si>
    <r>
      <t xml:space="preserve"> </t>
    </r>
    <r>
      <rPr>
        <b/>
        <sz val="10"/>
        <color rgb="FF000000"/>
        <rFont val="Arial"/>
        <family val="2"/>
        <charset val="204"/>
      </rPr>
      <t>Государственное областное бюджетное образовательное учреждение для детей сирот и детей, оставшихся без попечения родителей, детский дом - школа №1</t>
    </r>
  </si>
  <si>
    <r>
      <t xml:space="preserve"> </t>
    </r>
    <r>
      <rPr>
        <b/>
        <sz val="10"/>
        <color rgb="FF000000"/>
        <rFont val="Arial"/>
        <family val="2"/>
        <charset val="204"/>
      </rPr>
      <t>Муниципальное образовательное учреждение  для детей-сирот и детей, оставшихся без попечения родителей «Понинский детский дом-школа»</t>
    </r>
  </si>
  <si>
    <t>Государственное казенное образовательное учреждение Свердловской области для детей сирот и детей, оставшихся без попечения родителей, "Екатеринбургский специальный(коррекционный) детский дом для детей с отклонениями в развитии №3"</t>
  </si>
  <si>
    <t>Период проведения:</t>
  </si>
  <si>
    <r>
      <rPr>
        <b/>
        <sz val="12"/>
        <color rgb="FF000000"/>
        <rFont val="Calibri"/>
        <family val="2"/>
        <charset val="204"/>
        <scheme val="minor"/>
      </rPr>
      <t>Даты:</t>
    </r>
    <r>
      <rPr>
        <sz val="12"/>
        <color rgb="FF000000"/>
        <rFont val="Calibri"/>
        <family val="2"/>
        <charset val="204"/>
        <scheme val="minor"/>
      </rPr>
      <t xml:space="preserve">             29 января – 1 февраля 2016
</t>
    </r>
    <r>
      <rPr>
        <b/>
        <sz val="12"/>
        <color rgb="FF000000"/>
        <rFont val="Calibri"/>
        <family val="2"/>
        <charset val="204"/>
        <scheme val="minor"/>
      </rPr>
      <t>Место:</t>
    </r>
    <r>
      <rPr>
        <sz val="12"/>
        <color rgb="FF000000"/>
        <rFont val="Calibri"/>
        <family val="2"/>
        <charset val="204"/>
        <scheme val="minor"/>
      </rPr>
      <t xml:space="preserve">           Вологодская область
                       г. Великий Устюг, Вотчина Деда Мороза 
                       г. Красавино
                       д. Бобровниково
</t>
    </r>
    <r>
      <rPr>
        <b/>
        <sz val="12"/>
        <color rgb="FF000000"/>
        <rFont val="Calibri"/>
        <family val="2"/>
        <charset val="204"/>
        <scheme val="minor"/>
      </rPr>
      <t>Участники:</t>
    </r>
    <r>
      <rPr>
        <sz val="12"/>
        <color rgb="FF000000"/>
        <rFont val="Calibri"/>
        <family val="2"/>
        <charset val="204"/>
        <scheme val="minor"/>
      </rPr>
      <t xml:space="preserve">   146 человек из них
                          1) 135 человек из 37 детских учреждений России и Вьетнама
                              - 93 ребенка
                                        в возрасте от 3х до 6 лет – 2
                                        в возрасте от 7 до 14 лет – 63
                                        в возрасте от 15 до 18 лет – 28
                             -  42 воспитателя
                          2) 11 человек волонтеров</t>
    </r>
  </si>
  <si>
    <t>Общая стоимость проекта (руб.коп.)</t>
  </si>
  <si>
    <t xml:space="preserve">ВСЕГО :   </t>
  </si>
  <si>
    <t xml:space="preserve">Билеты в рамках экскурсионного обслуживания фестиваля «Рождественская мечта» на территории Вотчины Деда Мороза, а именно:
- билеты взрослые на вход в Вотчину для сопровождения детей лиц - 62 штук.
- билеты школьный на вход в Вотчину -94 штук.
- билеты детские - 4 штук.
- билеты льготный - 4 штук.
(ООО "Вотчина", ИНН 3526019786)
</t>
  </si>
  <si>
    <t>Оплата услуг по проведению фестиваля в санатории "Бобровниково" в период 30 - 31 января 2016 г.
Описание услуг: питание, проживание, Организация XI фестиваля "Рождественская мечта", Путешествие по Вотчине Деда Мороза, Факельное шествие, Праздничный фейерверк, Концерт "Уроки народной мудрости", Посещение храма Богородицы (1778г.) дер. Бобровниково Великоустюгского района, Вологодской области, Открытие выставки "Шапочное знакомство", Народное гулянье, Морозные забавы, Старорусские игры, Катание на лошадях и буранах, на снежной горке, на хаски, Русская изба, Получение сухих пайков. Праздничный обед в санатории Бобровниково.
(Медицинское учреждение Вологодской областной Федерации профсоюзов санаторий "Бобровниково", ИНН 3526004282)</t>
  </si>
  <si>
    <t>Оплата питания участников фестиваля в санатории "Бобровниково"
(Медицинское учреждение Вологодской областной Федерации профсоюзов санаторий "Бобровниково", ИНН 3526004282)</t>
  </si>
  <si>
    <t>Оплата проживания участников фестиваля в санатории "Бобровниково"
(Медицинское учреждение Вологодской областной Федерации профсоюзов санаторий "Бобровниково", ИНН 3526004282)</t>
  </si>
  <si>
    <t>Оплата проживания в гостевом доме "Устюггаз" на вотчине "Деда Мороза" с 28 по 31.01.2016 г. организаторов фестиваля сотрудников фонда с  целью проведения переговоров для организации благотворительного мероприятия
(Общество с ограниченной ответственностью "Управляющая компания ТРАНЗИТ", ИНН 3526018302)</t>
  </si>
  <si>
    <t>Оплата трансфера воспитанников детских учреждений и сопровождающих лиц по договору фрахтования транспортного средства № 2 от 13.01.2016 г. с ИП Петрушин Е.М. тип Автобуса марки KIA GRANBIRD в количестве 3 штуки число посадочных мест 45 в каждом. Срок выполнения перевозки пассажиров 30-31 января 2016 года
(Индивидуальный предприниматель Петрушин Евгений Михайлович, ИНН 112100014401)</t>
  </si>
  <si>
    <t>Оплата услуг трансфера в период проведения фестиваля в санатории "Бобровниково": Аренда автобуса Yutong с 29.01.2016 по 31.01.2016
(Медицинское учреждение Вологодской областной Федерации профсоюзов санаторий "Бобровниково", ИНН 3526004282)</t>
  </si>
  <si>
    <t xml:space="preserve">Оплата услуг трансфера в период проведения фестиваля в санатории "Бобровниково": Аренда автобуса ПАЗ с 30.01.2016 по 31.01.2016     
(Медицинское учреждение Вологодской областной Федерации профсоюзов санаторий "Бобровниково", ИНН 3526004282)       </t>
  </si>
  <si>
    <t>Оплата услуг по организации и проведению уроков народной мудрости на фестивале "Рождественская мечта" 30 января 2016 года в большом зале МБУК ДКиС г. Красавино с 17.00 до 21.00
(УФК по Вологодской области (Администрация городского поселения Красавино/МБУК ДКиС г. Красавино л/сч 917103111), ИНН 3526008640)</t>
  </si>
  <si>
    <t>(Департамент финансов Вологодской области (АУК  ВО "КПЦ "Дом Деда Мороза" л/с 007500041) , ИНН 3526031350)</t>
  </si>
  <si>
    <t>Сладкие подарки от Деда Мороза в жестяном сундучке для воспитанников детских учреждений
(ООО "Туристическое предприятие "Меридиан", ИНН 3528061127)</t>
  </si>
  <si>
    <t>Оплата продуктов питания для формирования сухого пайка для детей воспитанников детских домов, для участников фестиваля, в дорогу
(ООО "Фабус", ИНН 7719046744)</t>
  </si>
  <si>
    <t>День Победы в регионах</t>
  </si>
  <si>
    <t>Временные рамки программы: март – коммуникация с детскими учреждениями об участии в программе, апрель – подготовка и рассылка материалов, май – проведение праздничных мероприятий.</t>
  </si>
  <si>
    <t>Для детских учреждений был разработан сценарий праздника, собраны печатные и видеоматериалы (сокращенная версия фильма о рядовом, видеообращение А.Маршала), подготовлено обращение Маргариты Буряк. Материалы были направлены в регионы в электронном виде. Также в детские учреждения были отправлены посылки с воздушными шарами и открытками.</t>
  </si>
  <si>
    <r>
      <t xml:space="preserve">Выразили желание принять участие в проекте </t>
    </r>
    <r>
      <rPr>
        <b/>
        <sz val="12"/>
        <color theme="1"/>
        <rFont val="Cambria"/>
        <family val="1"/>
        <charset val="204"/>
      </rPr>
      <t>25 учреждений России, Белоруссии и Болгарии</t>
    </r>
    <r>
      <rPr>
        <sz val="12"/>
        <color theme="1"/>
        <rFont val="Cambria"/>
        <family val="1"/>
        <charset val="204"/>
      </rPr>
      <t xml:space="preserve">. Заявили о намерении использовать шары и открытки фонда в мероприятиях другой тематики </t>
    </r>
    <r>
      <rPr>
        <b/>
        <sz val="12"/>
        <color theme="1"/>
        <rFont val="Cambria"/>
        <family val="1"/>
        <charset val="204"/>
      </rPr>
      <t>3 учреждения</t>
    </r>
    <r>
      <rPr>
        <sz val="12"/>
        <color theme="1"/>
        <rFont val="Cambria"/>
        <family val="1"/>
        <charset val="204"/>
      </rPr>
      <t>.</t>
    </r>
  </si>
  <si>
    <r>
      <t xml:space="preserve">Отчеты о проведенных мероприятиях и фотографии предоставили </t>
    </r>
    <r>
      <rPr>
        <b/>
        <sz val="12"/>
        <color theme="1"/>
        <rFont val="Cambria"/>
        <family val="1"/>
        <charset val="204"/>
      </rPr>
      <t>16 детских учреждений</t>
    </r>
    <r>
      <rPr>
        <sz val="12"/>
        <color theme="1"/>
        <rFont val="Cambria"/>
        <family val="1"/>
        <charset val="204"/>
      </rPr>
      <t xml:space="preserve"> из городов Боровичи, Истра, Каменск-Уральский, Красавино, Люльпаны, Мелехово, Новый Оскол, Омск, Сенгилеевское, Сузун, Сыктывкар, Минск, Санкт-Петербург и Нижний Новгород. В ответ на предоставленные отчеты были направлены благодарственные письма в адрес учреждения и воспитателей.</t>
    </r>
  </si>
  <si>
    <t>Центральное мероприятие в г. Ярославле</t>
  </si>
  <si>
    <r>
      <t xml:space="preserve">Праздничное мероприятие состоялось 16 мая 2016г. при участии </t>
    </r>
    <r>
      <rPr>
        <b/>
        <sz val="12"/>
        <color theme="1"/>
        <rFont val="Cambria"/>
        <family val="1"/>
        <charset val="204"/>
      </rPr>
      <t>37 воспитанников</t>
    </r>
    <r>
      <rPr>
        <sz val="12"/>
        <color theme="1"/>
        <rFont val="Cambria"/>
        <family val="1"/>
        <charset val="204"/>
      </rPr>
      <t xml:space="preserve"> </t>
    </r>
    <r>
      <rPr>
        <b/>
        <sz val="12"/>
        <color theme="1"/>
        <rFont val="Cambria"/>
        <family val="1"/>
        <charset val="204"/>
      </rPr>
      <t>ГБУ ЯО «Детский дом музыкально-художественного воспитания им. Н.Н.Винокуровой»</t>
    </r>
    <r>
      <rPr>
        <sz val="12"/>
        <color theme="1"/>
        <rFont val="Cambria"/>
        <family val="1"/>
        <charset val="204"/>
      </rPr>
      <t xml:space="preserve">, </t>
    </r>
    <r>
      <rPr>
        <b/>
        <sz val="12"/>
        <color theme="1"/>
        <rFont val="Cambria"/>
        <family val="1"/>
        <charset val="204"/>
      </rPr>
      <t>20 приглашенных ветеранов</t>
    </r>
    <r>
      <rPr>
        <sz val="12"/>
        <color theme="1"/>
        <rFont val="Cambria"/>
        <family val="1"/>
        <charset val="204"/>
      </rPr>
      <t xml:space="preserve">, а также </t>
    </r>
    <r>
      <rPr>
        <b/>
        <sz val="12"/>
        <color theme="1"/>
        <rFont val="Cambria"/>
        <family val="1"/>
        <charset val="204"/>
      </rPr>
      <t>гостей</t>
    </r>
    <r>
      <rPr>
        <sz val="12"/>
        <color theme="1"/>
        <rFont val="Cambria"/>
        <family val="1"/>
        <charset val="204"/>
      </rPr>
      <t xml:space="preserve">: Виктор Жаринов, заместитель военного прокурора ЗВО, Вадим Байдачный, военный прокурор ЯО, отец Димитрий, представитель Ярославской и Ростовской епархии, Антон Васильев, представитель УМВД ЯО, Елена Анучина, представитель департамента образования ЯО, Ольга Тихонова, председатель попечительского совета детского дома. Также в мероприятии приняла участие </t>
    </r>
    <r>
      <rPr>
        <b/>
        <sz val="12"/>
        <color theme="1"/>
        <rFont val="Cambria"/>
        <family val="1"/>
        <charset val="204"/>
      </rPr>
      <t>делегация ГУ ЯО «Петровский детский дом»</t>
    </r>
    <r>
      <rPr>
        <sz val="12"/>
        <color theme="1"/>
        <rFont val="Cambria"/>
        <family val="1"/>
        <charset val="204"/>
      </rPr>
      <t xml:space="preserve"> в составе 5 детей и 3 воспитателей.</t>
    </r>
  </si>
  <si>
    <t>Программа мероприятия:</t>
  </si>
  <si>
    <t>Благотворительный фонд «Миссия» принял участие в мероприятии, оказав поддержку в следующих организационных вопросах:</t>
  </si>
  <si>
    <t>Сотрудники фонда приняли активное участие в приглашении ВИП-гостей мероприятия (составление совместно с ДД списка статусных гостей, рассылка электронных приглашений, персональный обзвон и личное приглашение, составление списка подтвердивших участие),  обзвон местных СМИ, аккредитация на мероприятие, сопровождение  представителей СМИ</t>
  </si>
  <si>
    <t>PR-поддержка мероприятия: размещение пресс и пост релиза мероприятия, сбор вышедших публикаций, подготовка отчета, организация видео- и фотосъемки.</t>
  </si>
  <si>
    <t xml:space="preserve">Представить детям историю страны через свидетельства очевидцев
Сориентировать детей на важные личностные качества через знакомство с людьми, проявившими мужество и стойкость в военное время
Воспитать в детях чувства ответственности за судьбу своей страны
Воспитать чувство толерантности к представителям разных народностей и наций.
В 2016 году детских учреждениям для проведения праздника Победы была предложена тема «В жизни всегда есть место подвигу», в которой особое внимание уделялось подвигу рядового Родионова.
</t>
  </si>
  <si>
    <t>Март - Май 2016 года</t>
  </si>
  <si>
    <t>Место проведения и участники мероприятия:</t>
  </si>
  <si>
    <r>
      <t xml:space="preserve">В апреле 2016г. почтой России были отправлены </t>
    </r>
    <r>
      <rPr>
        <b/>
        <sz val="12"/>
        <color theme="1"/>
        <rFont val="Cambria"/>
        <family val="1"/>
        <charset val="204"/>
      </rPr>
      <t>28 посылок: 450 открыток и 420 воздушных шаров</t>
    </r>
    <r>
      <rPr>
        <sz val="12"/>
        <color theme="1"/>
        <rFont val="Cambria"/>
        <family val="1"/>
        <charset val="204"/>
      </rPr>
      <t>.</t>
    </r>
  </si>
  <si>
    <t>Разработка и изготовление баннеров на крыльце детского дома
Разработка и изготовление баннеров в холл
Разработка и изготовление баннера для сцены
(ООО "МАКСИС-ЭКСПО", ИНН 7604261625)</t>
  </si>
  <si>
    <t>Для георгиевских лет приобретены булавки</t>
  </si>
  <si>
    <t xml:space="preserve">   - конфеты</t>
  </si>
  <si>
    <t xml:space="preserve">   - цветы (роза)</t>
  </si>
  <si>
    <t xml:space="preserve">   - цветы (гвоздика)</t>
  </si>
  <si>
    <t>Покупка цветов для возложения на могилу Н.Н.Винокуровой, покупка подарков для ветеранов:</t>
  </si>
  <si>
    <t>Покупка цветов – гиацинтов – для высадки на клумбу вместе с ветеранами</t>
  </si>
  <si>
    <t xml:space="preserve">Разработка и изготовление поздравительных открыток </t>
  </si>
  <si>
    <t>Для участия в проекте 25 учреждений России, Белоруссии и Болгарии. Заявили о намерении использовать шары и открытки фонда в мероприятиях другой тематики 3 учреждения. Почтовые расходы для отправки 28 посылок: 450 открыток и 420 воздушных шаров.</t>
  </si>
  <si>
    <r>
      <t>·</t>
    </r>
    <r>
      <rPr>
        <i/>
        <sz val="12"/>
        <color theme="1"/>
        <rFont val="Times New Roman"/>
        <family val="1"/>
        <charset val="204"/>
      </rPr>
      <t xml:space="preserve">         </t>
    </r>
    <r>
      <rPr>
        <i/>
        <sz val="12"/>
        <color theme="1"/>
        <rFont val="Cambria"/>
        <family val="1"/>
        <charset val="204"/>
      </rPr>
      <t>Возложение цветов на могилу первого директора детского дома Н.Н. Винокуровой</t>
    </r>
  </si>
  <si>
    <r>
      <t>·</t>
    </r>
    <r>
      <rPr>
        <i/>
        <sz val="12"/>
        <color theme="1"/>
        <rFont val="Times New Roman"/>
        <family val="1"/>
        <charset val="204"/>
      </rPr>
      <t xml:space="preserve">         </t>
    </r>
    <r>
      <rPr>
        <i/>
        <sz val="12"/>
        <color theme="1"/>
        <rFont val="Cambria"/>
        <family val="1"/>
        <charset val="204"/>
      </rPr>
      <t>Чаепитие с ветеранами</t>
    </r>
  </si>
  <si>
    <r>
      <t>·</t>
    </r>
    <r>
      <rPr>
        <i/>
        <sz val="12"/>
        <color theme="1"/>
        <rFont val="Times New Roman"/>
        <family val="1"/>
        <charset val="204"/>
      </rPr>
      <t xml:space="preserve">         </t>
    </r>
    <r>
      <rPr>
        <i/>
        <sz val="12"/>
        <color theme="1"/>
        <rFont val="Cambria"/>
        <family val="1"/>
        <charset val="204"/>
      </rPr>
      <t>Высаживание цветов в знак памяти о тех, кто отдал свою жизнь на защиту Родины</t>
    </r>
  </si>
  <si>
    <r>
      <t>·</t>
    </r>
    <r>
      <rPr>
        <i/>
        <sz val="12"/>
        <color theme="1"/>
        <rFont val="Times New Roman"/>
        <family val="1"/>
        <charset val="204"/>
      </rPr>
      <t xml:space="preserve">         </t>
    </r>
    <r>
      <rPr>
        <i/>
        <sz val="12"/>
        <color theme="1"/>
        <rFont val="Cambria"/>
        <family val="1"/>
        <charset val="204"/>
      </rPr>
      <t>Торжественный концерт. Ведущим концерта стал Андрей Симонькин, студент второго курса Федерального государственного бюджетного образовательного учреждения высшего образования «Ярославский государственный театральный институт».</t>
    </r>
  </si>
  <si>
    <r>
      <t>·</t>
    </r>
    <r>
      <rPr>
        <i/>
        <sz val="12"/>
        <color theme="1"/>
        <rFont val="Times New Roman"/>
        <family val="1"/>
        <charset val="204"/>
      </rPr>
      <t xml:space="preserve">         </t>
    </r>
    <r>
      <rPr>
        <i/>
        <sz val="12"/>
        <color theme="1"/>
        <rFont val="Cambria"/>
        <family val="1"/>
        <charset val="204"/>
      </rPr>
      <t>Праздничный фуршет</t>
    </r>
  </si>
  <si>
    <r>
      <t>·</t>
    </r>
    <r>
      <rPr>
        <i/>
        <sz val="12"/>
        <color theme="1"/>
        <rFont val="Times New Roman"/>
        <family val="1"/>
        <charset val="204"/>
      </rPr>
      <t xml:space="preserve">         </t>
    </r>
    <r>
      <rPr>
        <i/>
        <sz val="12"/>
        <color theme="1"/>
        <rFont val="Cambria"/>
        <family val="1"/>
        <charset val="204"/>
      </rPr>
      <t>Разработка детального сценария мероприятия, согласование с детским домом</t>
    </r>
  </si>
  <si>
    <r>
      <t>·</t>
    </r>
    <r>
      <rPr>
        <i/>
        <sz val="12"/>
        <color theme="1"/>
        <rFont val="Times New Roman"/>
        <family val="1"/>
        <charset val="204"/>
      </rPr>
      <t xml:space="preserve">         </t>
    </r>
    <r>
      <rPr>
        <i/>
        <sz val="12"/>
        <color theme="1"/>
        <rFont val="Cambria"/>
        <family val="1"/>
        <charset val="204"/>
      </rPr>
      <t>Покупка цветов для возложения на могилу Н.Н.Винокуровой</t>
    </r>
  </si>
  <si>
    <r>
      <t>·</t>
    </r>
    <r>
      <rPr>
        <i/>
        <sz val="12"/>
        <color theme="1"/>
        <rFont val="Times New Roman"/>
        <family val="1"/>
        <charset val="204"/>
      </rPr>
      <t xml:space="preserve">         </t>
    </r>
    <r>
      <rPr>
        <i/>
        <sz val="12"/>
        <color theme="1"/>
        <rFont val="Cambria"/>
        <family val="1"/>
        <charset val="204"/>
      </rPr>
      <t>Заказ молебна</t>
    </r>
  </si>
  <si>
    <r>
      <t>·</t>
    </r>
    <r>
      <rPr>
        <i/>
        <sz val="12"/>
        <color theme="1"/>
        <rFont val="Times New Roman"/>
        <family val="1"/>
        <charset val="204"/>
      </rPr>
      <t xml:space="preserve">         </t>
    </r>
    <r>
      <rPr>
        <i/>
        <sz val="12"/>
        <color theme="1"/>
        <rFont val="Cambria"/>
        <family val="1"/>
        <charset val="204"/>
      </rPr>
      <t>Разработка и изготовление приглашений на мероприятие</t>
    </r>
  </si>
  <si>
    <r>
      <t>·</t>
    </r>
    <r>
      <rPr>
        <i/>
        <sz val="12"/>
        <color theme="1"/>
        <rFont val="Times New Roman"/>
        <family val="1"/>
        <charset val="204"/>
      </rPr>
      <t xml:space="preserve">         </t>
    </r>
    <r>
      <rPr>
        <i/>
        <sz val="12"/>
        <color theme="1"/>
        <rFont val="Cambria"/>
        <family val="1"/>
        <charset val="204"/>
      </rPr>
      <t>Разработка и изготовление поздравительных открыток</t>
    </r>
  </si>
  <si>
    <r>
      <t>·</t>
    </r>
    <r>
      <rPr>
        <i/>
        <sz val="12"/>
        <color theme="1"/>
        <rFont val="Times New Roman"/>
        <family val="1"/>
        <charset val="204"/>
      </rPr>
      <t xml:space="preserve">         </t>
    </r>
    <r>
      <rPr>
        <i/>
        <sz val="12"/>
        <color theme="1"/>
        <rFont val="Cambria"/>
        <family val="1"/>
        <charset val="204"/>
      </rPr>
      <t>Покупка цветов – гиацинтов – для высадки на клумбу вместе с ветеранами</t>
    </r>
  </si>
  <si>
    <r>
      <t>·</t>
    </r>
    <r>
      <rPr>
        <i/>
        <sz val="12"/>
        <color theme="1"/>
        <rFont val="Times New Roman"/>
        <family val="1"/>
        <charset val="204"/>
      </rPr>
      <t xml:space="preserve">         </t>
    </r>
    <r>
      <rPr>
        <i/>
        <sz val="12"/>
        <color theme="1"/>
        <rFont val="Cambria"/>
        <family val="1"/>
        <charset val="204"/>
      </rPr>
      <t>Разработка и изготовление баннеров на крыльце детского дома</t>
    </r>
  </si>
  <si>
    <r>
      <t>·</t>
    </r>
    <r>
      <rPr>
        <i/>
        <sz val="12"/>
        <color theme="1"/>
        <rFont val="Times New Roman"/>
        <family val="1"/>
        <charset val="204"/>
      </rPr>
      <t xml:space="preserve">         </t>
    </r>
    <r>
      <rPr>
        <i/>
        <sz val="12"/>
        <color theme="1"/>
        <rFont val="Cambria"/>
        <family val="1"/>
        <charset val="204"/>
      </rPr>
      <t>Разработка и изготовление баннеров в холл</t>
    </r>
  </si>
  <si>
    <r>
      <t>·</t>
    </r>
    <r>
      <rPr>
        <i/>
        <sz val="12"/>
        <color theme="1"/>
        <rFont val="Times New Roman"/>
        <family val="1"/>
        <charset val="204"/>
      </rPr>
      <t xml:space="preserve">         </t>
    </r>
    <r>
      <rPr>
        <i/>
        <sz val="12"/>
        <color theme="1"/>
        <rFont val="Cambria"/>
        <family val="1"/>
        <charset val="204"/>
      </rPr>
      <t>Разработка и изготовление баннера для сцены</t>
    </r>
  </si>
  <si>
    <r>
      <t>·</t>
    </r>
    <r>
      <rPr>
        <i/>
        <sz val="12"/>
        <color theme="1"/>
        <rFont val="Times New Roman"/>
        <family val="1"/>
        <charset val="204"/>
      </rPr>
      <t xml:space="preserve">         </t>
    </r>
    <r>
      <rPr>
        <i/>
        <sz val="12"/>
        <color theme="1"/>
        <rFont val="Cambria"/>
        <family val="1"/>
        <charset val="204"/>
      </rPr>
      <t>Организация и оплата фуршета для детей и для гостей мероприятия</t>
    </r>
  </si>
  <si>
    <r>
      <t>·</t>
    </r>
    <r>
      <rPr>
        <i/>
        <sz val="12"/>
        <color theme="1"/>
        <rFont val="Times New Roman"/>
        <family val="1"/>
        <charset val="204"/>
      </rPr>
      <t xml:space="preserve">         </t>
    </r>
    <r>
      <rPr>
        <i/>
        <sz val="12"/>
        <color theme="1"/>
        <rFont val="Cambria"/>
        <family val="1"/>
        <charset val="204"/>
      </rPr>
      <t>Покупка подарков для ветеранов (коробка конфет, цветы, открытка)</t>
    </r>
  </si>
  <si>
    <r>
      <t>·</t>
    </r>
    <r>
      <rPr>
        <i/>
        <sz val="12"/>
        <color theme="1"/>
        <rFont val="Times New Roman"/>
        <family val="1"/>
        <charset val="204"/>
      </rPr>
      <t xml:space="preserve">         </t>
    </r>
    <r>
      <rPr>
        <i/>
        <sz val="12"/>
        <color theme="1"/>
        <rFont val="Cambria"/>
        <family val="1"/>
        <charset val="204"/>
      </rPr>
      <t>Разработка и изготовление благодарственных писем участникам мероприятия</t>
    </r>
  </si>
  <si>
    <t>Оплачены услуги по организации банкета для детей и для гостей мероприятия "День Победы" в г.Ярославль
(Индивидуальный предприниматель Протасов Валерий Васильевич, ИНН 760702970085)</t>
  </si>
  <si>
    <t xml:space="preserve">Шары с логотипом MISSIA  </t>
  </si>
  <si>
    <t>Праздник Kids Circus Day на Трапеции Yota</t>
  </si>
  <si>
    <t>20 июня 2016 года</t>
  </si>
  <si>
    <t>20 июня 2016 года 50 воспитанников ГКУ СО МО «Истринский социально-реабилитационный центр для несовершеннолетних», ГБСУСО МО «Коломенский детский дом-интернат для умственно отсталых детей-сирот и детей, оставшихся без попечения родителей» и ГБУ ЦССВ «Академия семьи» приняли участие в Kids Circus Day, организованном спортивно-цирковой школой «Трапеция Yota». Праздник состоялся при поддержке ресурса mainpeople на территории Олимпийского комплекса «Лужники», Москва.
Благотворительный фонд “Миссия” взял на себя коммуникацию с детскими учреждениями и координацию участия детей в проекте. На празднике были вручены 25 кейсов здоровья. Также к мероприятию были заказаны воздушные шары с логотипом фонда.  PR – поддержка, проведение фотосъемки, сбор фотоматериалов.</t>
  </si>
  <si>
    <t>1 полугодие 2016 года</t>
  </si>
  <si>
    <t>Наименование, характер и цель мероприятия</t>
  </si>
  <si>
    <t>"Социальная реклама"
распространение информациио деятельности Благотворительного фонда "Миссия" для привлечения к благотворительности как можно большего числа потенциальных жертвователей</t>
  </si>
  <si>
    <t>Итог мероприятия:</t>
  </si>
  <si>
    <r>
      <rPr>
        <b/>
        <sz val="14"/>
        <color rgb="FF000000"/>
        <rFont val="Times New Roman"/>
        <family val="1"/>
        <charset val="204"/>
      </rPr>
      <t>Практическая конференция фонда в г. Петергоф</t>
    </r>
    <r>
      <rPr>
        <sz val="14"/>
        <color rgb="FF000000"/>
        <rFont val="Times New Roman"/>
        <family val="1"/>
        <charset val="204"/>
      </rPr>
      <t xml:space="preserve">
В апреле 2016 года в городе Петергоф состоялась практическая конференция благотворительного фонда MISSIA при участии президента фонда Маргариты Буряк. На конференции были презентованы обновленные концепции проектов «День Победы» и «Кейс здоровья», освещена текущая деятельность фонда, обсуждены дальнейшие планы развития. Были розданы визитные карточки с реквизитами фонда Missia.</t>
    </r>
  </si>
  <si>
    <r>
      <rPr>
        <b/>
        <sz val="14"/>
        <color rgb="FF000000"/>
        <rFont val="Times New Roman"/>
        <family val="1"/>
        <charset val="204"/>
      </rPr>
      <t>Благотворительный бал Eclectique</t>
    </r>
    <r>
      <rPr>
        <sz val="14"/>
        <color rgb="FF000000"/>
        <rFont val="Times New Roman"/>
        <family val="1"/>
        <charset val="204"/>
      </rPr>
      <t xml:space="preserve">
26 июня 2016 года на Французской Ривьере прошел Bal Eclectique – светское и благотворительное мероприятие, которое посетили более 150 гостей, представители российской и европейской элиты. Вырученные на бале средства направлены в благотворительные фонды Миссия (Россия) и Wiener Lerntafel (Австрия). 
К мероприятию были подготовлены брошюра фонда на английском языке и листовка о проектах, на которые будут направлены вырученные средства.</t>
    </r>
  </si>
  <si>
    <r>
      <rPr>
        <b/>
        <sz val="14"/>
        <color rgb="FF000000"/>
        <rFont val="Times New Roman"/>
        <family val="1"/>
        <charset val="204"/>
      </rPr>
      <t>Поможем детям вместе с «Доширак»</t>
    </r>
    <r>
      <rPr>
        <sz val="14"/>
        <color rgb="FF000000"/>
        <rFont val="Times New Roman"/>
        <family val="1"/>
        <charset val="204"/>
      </rPr>
      <t xml:space="preserve">
Подписан договор о сотрудничестве с компанией Доширак о проведении акции и передачи части вырученных денег от продажи продукции в пользу фонда. 
</t>
    </r>
  </si>
  <si>
    <r>
      <rPr>
        <b/>
        <sz val="14"/>
        <color rgb="FF000000"/>
        <rFont val="Times New Roman"/>
        <family val="1"/>
        <charset val="204"/>
      </rPr>
      <t>Регистрация товарного знака Миссия</t>
    </r>
    <r>
      <rPr>
        <sz val="14"/>
        <color rgb="FF000000"/>
        <rFont val="Times New Roman"/>
        <family val="1"/>
        <charset val="204"/>
      </rPr>
      <t xml:space="preserve">
Подан пакет документов на регистрацию товарного знака Миссия в Федеральный институт промышленной собственности (ФИПС).</t>
    </r>
  </si>
  <si>
    <r>
      <rPr>
        <b/>
        <sz val="14"/>
        <color rgb="FF000000"/>
        <rFont val="Times New Roman"/>
        <family val="1"/>
        <charset val="204"/>
      </rPr>
      <t>Социальная сеть Mainpeople</t>
    </r>
    <r>
      <rPr>
        <sz val="14"/>
        <color rgb="FF000000"/>
        <rFont val="Times New Roman"/>
        <family val="1"/>
        <charset val="204"/>
      </rPr>
      <t xml:space="preserve">
Заключен договор с первой в мире благотворительной социальной  сетью Mainpeople. Работа на постоянной основе. Размещение постов. Сбор средств в пользу фонда.
</t>
    </r>
  </si>
  <si>
    <r>
      <rPr>
        <b/>
        <sz val="14"/>
        <color rgb="FF000000"/>
        <rFont val="Times New Roman"/>
        <family val="1"/>
        <charset val="204"/>
      </rPr>
      <t>Выставка в парке Этномир</t>
    </r>
    <r>
      <rPr>
        <sz val="14"/>
        <color rgb="FF000000"/>
        <rFont val="Times New Roman"/>
        <family val="1"/>
        <charset val="204"/>
      </rPr>
      <t xml:space="preserve">
С 11 по 13 июня 2016 года благотворительный фонд «Миссия» представил коллекции «Шапочное знакомство» и «Матрешка-образ» на фестивале «Многоликая Россия» в парке-музее «Этномир». Выставку посетило около 250 человек. 
Были проведены следующие работы: отбор экспонатов, упаковка коллекции, сопровождение коллекции до, во время и после выставки, транспортировка коллекций, подготовлена аналитическая справка. 
В течение выставочных дней были собраны потенциально полезные контакты, которые требуют дальнейшей обработки. PR- поддержка проекта: размещение релизов, проведение фотосессии.
</t>
    </r>
  </si>
  <si>
    <r>
      <rPr>
        <b/>
        <sz val="14"/>
        <color rgb="FF000000"/>
        <rFont val="Times New Roman"/>
        <family val="1"/>
        <charset val="204"/>
      </rPr>
      <t>Участие в днях российской культуры в Болгарии</t>
    </r>
    <r>
      <rPr>
        <sz val="14"/>
        <color rgb="FF000000"/>
        <rFont val="Times New Roman"/>
        <family val="1"/>
        <charset val="204"/>
      </rPr>
      <t xml:space="preserve">
С 20 июня по 3 июля коллекция «Красота и величие народного костюма» была представлена на фестиваля российско-болгарской дружбы «Славянский мост», организованным обществом дружбы и сотрудничества с балканскими странами. Коллекция кукол побывала в г. Каварна, г. Добрич, г.Балчик. 
Подготовка коллекции к отправке, сопровождение коллекции в поездке, представление коллекции на пресс-конференциях – в Каварне и Добриче, распространение информации о фонде, творческих конкурсах, коллекциях и выставочной деятельности фонда. Сбор полезных контактов. Сбор благодарностей. PR-сопровождение.
</t>
    </r>
  </si>
  <si>
    <r>
      <rPr>
        <b/>
        <sz val="14"/>
        <color rgb="FF000000"/>
        <rFont val="Times New Roman"/>
        <family val="1"/>
        <charset val="204"/>
      </rPr>
      <t xml:space="preserve">Иная выставочная деятельность </t>
    </r>
    <r>
      <rPr>
        <sz val="14"/>
        <color rgb="FF000000"/>
        <rFont val="Times New Roman"/>
        <family val="1"/>
        <charset val="204"/>
      </rPr>
      <t xml:space="preserve">
Проведен ряд встреч с Музеем предпринимательства, благотворительности и меценатства, Музеем декоративно – прикладного искусства, ЦДРИ. Презентованы коллекции. Реакция положительная – все готовы сотрудничать на тех или иных условиях.  Возможно продолжение сотрудничества с Обществом дружбы с балканскими странами, НКО "Искусство без границ". При нашей заинтересованности мы можем подготовить план выставочной деятельности и пробовать подавать на гранты "Русский мир", мэра Подмосковья.
</t>
    </r>
  </si>
  <si>
    <r>
      <t xml:space="preserve">Участие в грантовых конкурсах
</t>
    </r>
    <r>
      <rPr>
        <sz val="14"/>
        <color rgb="FF000000"/>
        <rFont val="Times New Roman"/>
        <family val="1"/>
        <charset val="204"/>
      </rPr>
      <t>В первом полугодии 2016г. фонд принял участие в следующих конкурсах:</t>
    </r>
  </si>
  <si>
    <t>КАФ</t>
  </si>
  <si>
    <t>Конкурс социально-значимых медиа</t>
  </si>
  <si>
    <t>Грантооператор</t>
  </si>
  <si>
    <t>Период</t>
  </si>
  <si>
    <t>Конкурс</t>
  </si>
  <si>
    <t>Гражданская инициатива</t>
  </si>
  <si>
    <t>Душевный Базар</t>
  </si>
  <si>
    <t>Конкурс на право участия в ярмарке «Душевный базар»</t>
  </si>
  <si>
    <t>Olga Alexeeva Prize</t>
  </si>
  <si>
    <t>Women's Time</t>
  </si>
  <si>
    <t>Конкурс статей</t>
  </si>
  <si>
    <t>Российский Союз Молодежи</t>
  </si>
  <si>
    <t>Президентский грант</t>
  </si>
  <si>
    <t>Результаты участия:</t>
  </si>
  <si>
    <t>Итог</t>
  </si>
  <si>
    <t>Заявка конкурс не прошла. Рекомендовали принять участие в следующем.</t>
  </si>
  <si>
    <t>Идет процесс голосования. Результаты будут известны в конце года.</t>
  </si>
  <si>
    <t>Заявка не прошла конкурсный отбор. На встрече была получена обратная связь от организаторов.</t>
  </si>
  <si>
    <t>Заявка не прошла конкурсный отбор.</t>
  </si>
  <si>
    <t>Конкурс статей Women's Time</t>
  </si>
  <si>
    <t>Статья получила призовое место. Автор статьи получила картину в качестве вознаграждения. Картина передана фонду. Возможно продолжение сотрудничества – готовы публиковать интересные материалы, написанные непосредственно для них.</t>
  </si>
  <si>
    <t>Грант РСМ</t>
  </si>
  <si>
    <t xml:space="preserve">Заявка подана 6 июля. </t>
  </si>
  <si>
    <r>
      <rPr>
        <b/>
        <sz val="14"/>
        <color rgb="FF000000"/>
        <rFont val="Times New Roman"/>
        <family val="1"/>
        <charset val="204"/>
      </rPr>
      <t>PR поддержка
Пресс и пост релизы</t>
    </r>
    <r>
      <rPr>
        <sz val="14"/>
        <color rgb="FF000000"/>
        <rFont val="Times New Roman"/>
        <family val="1"/>
        <charset val="204"/>
      </rPr>
      <t xml:space="preserve">
Регулярно от имени фонда публикуются пресс-релизы о предстоящих мероприятиях, а также пост-релизы по их завершению. По результатам публикаций формируются отчеты, содержащие ссылки на публикации, а также скриншоты экрана. Все публикации сохраняются в отдельную папку в архиве фонда. 
Сегодня основные адреса для размещения информации – это официальный сайт фонда, социальные сети, бесплатные сервисы по публикации релизов и сайты по благотворительной деятельности (Филантроп и Агентство социальной информации).
Количество публикаций:
</t>
    </r>
  </si>
  <si>
    <t>Мероприятие</t>
  </si>
  <si>
    <t>Бесплатные сервисы размещения релизов</t>
  </si>
  <si>
    <t>Сторонние публикации и репортажи</t>
  </si>
  <si>
    <t>Пресс-релизы</t>
  </si>
  <si>
    <t>Пост-релизы</t>
  </si>
  <si>
    <t>Рождественская мечта</t>
  </si>
  <si>
    <t>Выставка Шапочное знакомство</t>
  </si>
  <si>
    <t>нет</t>
  </si>
  <si>
    <t>Встреча с Дебби Диган</t>
  </si>
  <si>
    <t>Конференция в Санкт-Петербурге</t>
  </si>
  <si>
    <t>День Победы</t>
  </si>
  <si>
    <t>Посещение Музея Аэрофлота</t>
  </si>
  <si>
    <t>Выставка в Этномире</t>
  </si>
  <si>
    <t>Kids Circus Day на Трапеции</t>
  </si>
  <si>
    <t>Бал Eclectique</t>
  </si>
  <si>
    <r>
      <rPr>
        <b/>
        <sz val="14"/>
        <color rgb="FF000000"/>
        <rFont val="Times New Roman"/>
        <family val="1"/>
        <charset val="204"/>
      </rPr>
      <t>PR поддержка бала Eclectique</t>
    </r>
    <r>
      <rPr>
        <sz val="14"/>
        <color rgb="FF000000"/>
        <rFont val="Times New Roman"/>
        <family val="1"/>
        <charset val="204"/>
      </rPr>
      <t xml:space="preserve">
Для PR поддержки бала Eclectique был заключен договор с агентством PROnline на распространение четырех релизов: 3 пресс-релиза и пост-релиз.
Было сделано 4 рассылки:
• 30 мая 2016 – пресс-релиз от организаторов: 37 публикаций
• 14 июня 2016 – рерайт официального пресс-релиза: 31 публикаций
• 20 июня 2016 – повторное распространение пресс-релиза организаторов: 29 публикаций
• 4 июля 2016 – пост-релиз</t>
    </r>
  </si>
  <si>
    <r>
      <rPr>
        <b/>
        <sz val="14"/>
        <color rgb="FF000000"/>
        <rFont val="Times New Roman"/>
        <family val="1"/>
        <charset val="204"/>
      </rPr>
      <t>Интервью и специальные публикации</t>
    </r>
    <r>
      <rPr>
        <sz val="14"/>
        <color rgb="FF000000"/>
        <rFont val="Times New Roman"/>
        <family val="1"/>
        <charset val="204"/>
      </rPr>
      <t xml:space="preserve">
В первом полугодии 2016 года были также подготовлены интервью учредителя фонда для онлайн газеты «Добрые люди» и статья о фонде для конкурса Women’s Time.
По утверждению администратора сайта газеты «Добрые люди» страницу с интервью просмотрело более 2000 пользователей. Перепост интервью был также сделан в интернет журнал о благотворительности «Филантроп». При наличии средств редакция готова сделать спецвыпуск газеты , где центральной статьей будет интервью и 3 полосы могут быть отданы под материалы фонда.
Статья, размещенная на сайте Women’s Time, получила призовое место. Автор статьи был награжден памятным подарком. Есть предложение от редакции о продолжении сотрудничества , готовы публиковать наши оригинальные материалы.
</t>
    </r>
  </si>
  <si>
    <r>
      <rPr>
        <b/>
        <sz val="14"/>
        <color rgb="FF000000"/>
        <rFont val="Times New Roman"/>
        <family val="1"/>
        <charset val="204"/>
      </rPr>
      <t>Создание сайта</t>
    </r>
    <r>
      <rPr>
        <sz val="14"/>
        <color rgb="FF000000"/>
        <rFont val="Times New Roman"/>
        <family val="1"/>
        <charset val="204"/>
      </rPr>
      <t xml:space="preserve">
Адрес - http://new.missia.org/ 
Новый сайт призван выполнять следующие ключевые задачи:
- Информировать посетителей о миссии и фонда, его задачах, программах и новостях;
- Принимать пожертвования от посетителей и предложения о других видах помощи;
- Быть площадкой сбора e-mail почт посетителей;
- Быть «лицом», визитной карточкой фонда, повышать доверие и лояльность посетителей.
</t>
    </r>
  </si>
  <si>
    <r>
      <rPr>
        <b/>
        <sz val="14"/>
        <color rgb="FF000000"/>
        <rFont val="Times New Roman"/>
        <family val="1"/>
        <charset val="204"/>
      </rPr>
      <t>Возможности принятия платежей</t>
    </r>
    <r>
      <rPr>
        <sz val="14"/>
        <color rgb="FF000000"/>
        <rFont val="Times New Roman"/>
        <family val="1"/>
        <charset val="204"/>
      </rPr>
      <t xml:space="preserve">
Платежным сервисом для сайта принята самая крупная и известная в России система обработки и принятия платежей – Robokassa.
На сайте реализован элемент, позволяющий совершать как разовые, так и регулярные пожертвования, указывать программы для зачисления и выбирать сумму из предложенных или внести свою. Впоследствие планируется подключение услуги приема SMS-платежей.
</t>
    </r>
  </si>
  <si>
    <t>Брошюры</t>
  </si>
  <si>
    <t>Визитные карточки</t>
  </si>
  <si>
    <t>Листовки</t>
  </si>
  <si>
    <t>Услуги хостинга</t>
  </si>
  <si>
    <t>Ящик для сбора НСТ-15</t>
  </si>
  <si>
    <t>Характер и цель мероприятия: 
Распространение информациио деятельности Благотворительного фонда "Миссия" для привлечения к благотворительности как можно большего числа потенциальных жертвователей</t>
  </si>
  <si>
    <t>Взносы в ПФР</t>
  </si>
  <si>
    <t>Взносы в ФСС</t>
  </si>
  <si>
    <t>Взносы в ФСС от НС</t>
  </si>
  <si>
    <t>Взносы в ФФОМС</t>
  </si>
  <si>
    <t>Главный бухгалтер / Бухгалтер-кассир</t>
  </si>
  <si>
    <t>Директор</t>
  </si>
  <si>
    <t>Заместитель директора по связям с общественностью</t>
  </si>
  <si>
    <t>Резервы для оплаты отпусков</t>
  </si>
  <si>
    <t xml:space="preserve">Агентское вознаграждение </t>
  </si>
  <si>
    <t>Аренда нежилого помещения</t>
  </si>
  <si>
    <t>Программное обеспечение</t>
  </si>
  <si>
    <t>Прочие налоги и сборы</t>
  </si>
  <si>
    <t>Прочие почтовые расходы</t>
  </si>
  <si>
    <t>Корректировка остатков на основании Акта сверки</t>
  </si>
  <si>
    <t>ООО "Бизнес Элемент"</t>
  </si>
  <si>
    <t>Договор от 18.07.2016 (Robokassa)</t>
  </si>
  <si>
    <t>Договор оферты - добровольное пожертвование</t>
  </si>
  <si>
    <t>ООО "ОМИ"</t>
  </si>
  <si>
    <t>Волшебный сундучок</t>
  </si>
  <si>
    <t xml:space="preserve">
Декабрь 2016    Прием исследовательских работ в рамках конкурса
                              Обработка заявок участия в фестивале «Рождественская мечта»
февраль 2017      Фестиваль «Рождественская мечта»
</t>
  </si>
  <si>
    <t>основной</t>
  </si>
  <si>
    <r>
      <rPr>
        <b/>
        <sz val="12"/>
        <color rgb="FF000000"/>
        <rFont val="Calibri"/>
        <family val="2"/>
        <charset val="204"/>
        <scheme val="minor"/>
      </rPr>
      <t>Даты:</t>
    </r>
    <r>
      <rPr>
        <sz val="12"/>
        <color rgb="FF000000"/>
        <rFont val="Calibri"/>
        <family val="2"/>
        <charset val="204"/>
        <scheme val="minor"/>
      </rPr>
      <t xml:space="preserve">             04 февраля – 7 февраля 2017
</t>
    </r>
    <r>
      <rPr>
        <b/>
        <sz val="12"/>
        <color rgb="FF000000"/>
        <rFont val="Calibri"/>
        <family val="2"/>
        <charset val="204"/>
        <scheme val="minor"/>
      </rPr>
      <t>Место:</t>
    </r>
    <r>
      <rPr>
        <sz val="12"/>
        <color rgb="FF000000"/>
        <rFont val="Calibri"/>
        <family val="2"/>
        <charset val="204"/>
        <scheme val="minor"/>
      </rPr>
      <t xml:space="preserve">           Вологодская область
                       г. Великий Устюг, Вотчина Деда Мороза 
                       г. Красавино
                       д. Бобровниково
</t>
    </r>
    <r>
      <rPr>
        <b/>
        <sz val="12"/>
        <color rgb="FF000000"/>
        <rFont val="Calibri"/>
        <family val="2"/>
        <charset val="204"/>
        <scheme val="minor"/>
      </rPr>
      <t>Участники:</t>
    </r>
    <r>
      <rPr>
        <sz val="12"/>
        <color rgb="FF000000"/>
        <rFont val="Calibri"/>
        <family val="2"/>
        <charset val="204"/>
        <scheme val="minor"/>
      </rPr>
      <t xml:space="preserve">   166 человек из них
                          1) - 94 ребенка
                                        в возрасте от 3х до 6 лет – 7
                                        в возрасте от 7 до 14 лет – 54
                                        в возрасте от 15 до 17 лет – 33
                           </t>
    </r>
  </si>
  <si>
    <t>XII международный фестиваль «Рождественская мечта»</t>
  </si>
  <si>
    <t>Оплата услуг по резервированию  199 штук билетов РЖД по маршруту "Москва-Котлас-Москва" для воспитанников детских учреждений и сопровождающих лиц. (Московский филиал АО "ФПК", ИНН 7708709686)</t>
  </si>
  <si>
    <t>ФОТ и взносы на сотрудников, работа которых непосредственно связана с разработкой и реализацией благотворительной программы (мероприятий)</t>
  </si>
  <si>
    <t>Социальная реклама год 2016 года</t>
  </si>
  <si>
    <t xml:space="preserve">за год 2017 </t>
  </si>
  <si>
    <t>ООО "РОЙАЛМЕД"</t>
  </si>
  <si>
    <t>ОПАРИН ВИКТОР ГЕННАДЬЕВИЧ</t>
  </si>
  <si>
    <t>БОГАЧЕВА ОЛЬГА КОНСТАНТИНОВНА</t>
  </si>
  <si>
    <t>ЗАБАШТАНСКИЙ АНДРЕЙ СЕРГЕЕВИЧ</t>
  </si>
  <si>
    <t>ЗАРУБИНА НИНА ВЛАДИМИРОВНА</t>
  </si>
  <si>
    <t>КАРИМОВА ВАСИЛЯ РАФАИЛОВНА</t>
  </si>
  <si>
    <t>ЛУЖНЯК МАРИЯ ЮРЬЕВНА</t>
  </si>
  <si>
    <t xml:space="preserve">НОЧЕВНАЯ СВЕТЛАНА ВИКТОРОВНА </t>
  </si>
  <si>
    <t>РОДИОНОВА ЕЛЕНА ИВАНОВНА</t>
  </si>
  <si>
    <t>РОМАН ОЛЬГА ВЛАДИМИРОВНА</t>
  </si>
  <si>
    <t>РУДНИЦКАЯ ЕЛЕНА ВИКТОРОВНА</t>
  </si>
  <si>
    <t>ЯКУТИНА МАРИНА АЛЕКСЕЕВНА</t>
  </si>
  <si>
    <t>XII фестиваль «Рождественская мечта»</t>
  </si>
  <si>
    <t>Оплата 398 штук билетов РЖД по маршруту "Москва-Котлас-Москва" для воспитанников детских учреждений и сопровождающих лиц. Всего 199 человек из них: 86 чел. дети (дошкольники, школьники), 113 чел. взрослые (Московский филиал АО "ФПК", ИНН 7708709686)</t>
  </si>
  <si>
    <t>Оплата услуг по проведению фестиваля в санатории "Бобровниково" в период 05 - 07 февраля 2017 г.
Описание услуг: питание, проживание, Организация XII фестиваля "Рождественская мечта", Путешествие по Вотчине Деда Мороза, Факельное шествие, Праздничный фейерверк, Концерт "Уроки народной мудрости", Посещение храма Богородицы (1778г.) дер. Бобровниково Великоустюгского района, Вологодской области, Открытие выставки "Шапочное знакомство", Народное гулянье, Морозные забавы, Старорусские игры, Катание на лошадях и буранах, на снежной горке, на хаски, Русская изба, Получение сухих пайков. Праздничный обед в санатории Бобровниково.
(Медицинское учреждение Вологодской областной Федерации профсоюзов санаторий "Бобровниково", ИНН 3526004282)</t>
  </si>
  <si>
    <t>Оплата услуг трансфера в период проведения фестиваля в санатории "Бобровниково": Аренда автобуса Yutong с 05.02.2017 по 07.02.2017
(Медицинское учреждение Вологодской областной Федерации профсоюзов санаторий "Бобровниково", ИНН 3526004282)</t>
  </si>
  <si>
    <t xml:space="preserve">Оплата услуг трансфера в период проведения фестиваля в санатории "Бобровниково": Аренда автобуса ПАЗ 05.02.2017     
(Медицинское учреждение Вологодской областной Федерации профсоюзов санаторий "Бобровниково", ИНН 3526004282)       </t>
  </si>
  <si>
    <t>Оплата трансфера воспитанников детских учреждений и сопровождающих лиц по договору фрахтования транспортного средства № 14 от 24.01.2017 г. с ИП Петрушин Е.М. тип Автобуса марки KIA GRANBIRD в количестве 3 штуки число посадочных мест 45 в каждом. Срок выполнения перевозки пассажиров 06-07 февраля 2017 года
(Индивидуальный предприниматель Петрушин Евгений Михайлович, ИНН 112100014401)</t>
  </si>
  <si>
    <t>Сладкие подарки от Деда Мороза в жестяном сундучке для воспитанников детских учреждений
(Закрытое акционерное общество "Кондитерская фабрика", ИНН 3525091130)</t>
  </si>
  <si>
    <t xml:space="preserve">Посещение парка – 136 бил </t>
  </si>
  <si>
    <t xml:space="preserve">Посещение парка (льготный билет для следующих категорий граждан: инвалиды, учащиеся, дети дошкольного возраста(с 3-х лет), военнослужащие, проходящие военную службу по призыву) </t>
  </si>
  <si>
    <t>Игровая программа "Путешествие по Дому Деда Мороза" – 164 бил</t>
  </si>
  <si>
    <t xml:space="preserve">Игровая программа "Путешествие по Тропе сказок" (не менее 3-х персонажей) </t>
  </si>
  <si>
    <t xml:space="preserve">Игровая программа у Чудо-печки "Забавы Бабы Жары" </t>
  </si>
  <si>
    <t>Праздник с участием Деда Мороза</t>
  </si>
  <si>
    <t>Игровая программа "Кованное чудо"</t>
  </si>
  <si>
    <t>Входной билет в зоопарк</t>
  </si>
  <si>
    <t>Мебель для офиса</t>
  </si>
  <si>
    <r>
      <rPr>
        <b/>
        <sz val="12"/>
        <color rgb="FF000000"/>
        <rFont val="Calibri"/>
        <family val="2"/>
        <charset val="204"/>
        <scheme val="minor"/>
      </rPr>
      <t>Даты:</t>
    </r>
    <r>
      <rPr>
        <sz val="12"/>
        <color rgb="FF000000"/>
        <rFont val="Calibri"/>
        <family val="2"/>
        <charset val="204"/>
        <scheme val="minor"/>
      </rPr>
      <t xml:space="preserve">             5 февраля – 8 февраля 2017
</t>
    </r>
    <r>
      <rPr>
        <b/>
        <sz val="12"/>
        <color rgb="FF000000"/>
        <rFont val="Calibri"/>
        <family val="2"/>
        <charset val="204"/>
        <scheme val="minor"/>
      </rPr>
      <t>Место:</t>
    </r>
    <r>
      <rPr>
        <sz val="12"/>
        <color rgb="FF000000"/>
        <rFont val="Calibri"/>
        <family val="2"/>
        <charset val="204"/>
        <scheme val="minor"/>
      </rPr>
      <t xml:space="preserve">           Вологодская область
                       г. Великий Устюг, Вотчина Деда Мороза 
                       г. Красавино
                       д. Бобровниково
</t>
    </r>
    <r>
      <rPr>
        <b/>
        <sz val="12"/>
        <color rgb="FF000000"/>
        <rFont val="Calibri"/>
        <family val="2"/>
        <charset val="204"/>
        <scheme val="minor"/>
      </rPr>
      <t>Участники:</t>
    </r>
    <r>
      <rPr>
        <sz val="12"/>
        <color rgb="FF000000"/>
        <rFont val="Calibri"/>
        <family val="2"/>
        <charset val="204"/>
        <scheme val="minor"/>
      </rPr>
      <t xml:space="preserve">   199 человек из них
                          1) 86 детей
                          2) 113 взрослых</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</si>
</sst>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_ ;[Red]\-#,##0.0\ "/>
    <numFmt numFmtId="165" formatCode="#,##0.00_ ;[Red]\-#,##0.00\ "/>
    <numFmt numFmtId="166" formatCode="#,##0_ ;[Red]\-#,##0\ "/>
    <numFmt numFmtId="167" formatCode="000000"/>
    <numFmt numFmtId="168" formatCode="[$-419]mmmm\ yyyy;@"/>
  </numFmts>
  <fonts count="54"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2"/>
      <color theme="1"/>
      <name val="Calibri"/>
      <family val="2"/>
      <charset val="204"/>
      <scheme val="minor"/>
    </font>
    <font>
      <b/>
      <sz val="12"/>
      <color theme="1"/>
      <name val="Calibri"/>
      <family val="2"/>
      <charset val="204"/>
      <scheme val="minor"/>
    </font>
    <font>
      <b/>
      <sz val="18"/>
      <color theme="1"/>
      <name val="Calibri"/>
      <family val="2"/>
      <charset val="204"/>
      <scheme val="minor"/>
    </font>
    <font>
      <sz val="10"/>
      <name val="Arial Cyr"/>
      <charset val="204"/>
    </font>
    <font>
      <b/>
      <sz val="16"/>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sz val="11"/>
      <color rgb="FF000000"/>
      <name val="Times New Roman"/>
      <family val="1"/>
      <charset val="204"/>
    </font>
    <font>
      <sz val="9"/>
      <color rgb="FF000000"/>
      <name val="Times New Roman"/>
      <family val="1"/>
      <charset val="204"/>
    </font>
    <font>
      <sz val="11"/>
      <color theme="1"/>
      <name val="Times New Roman"/>
      <family val="1"/>
      <charset val="204"/>
    </font>
    <font>
      <b/>
      <sz val="16"/>
      <color rgb="FF000000"/>
      <name val="Times New Roman"/>
      <family val="1"/>
      <charset val="204"/>
    </font>
    <font>
      <i/>
      <sz val="9"/>
      <color rgb="FF000000"/>
      <name val="Times New Roman"/>
      <family val="1"/>
      <charset val="204"/>
    </font>
    <font>
      <b/>
      <sz val="11"/>
      <color theme="1"/>
      <name val="Times New Roman"/>
      <family val="1"/>
      <charset val="204"/>
    </font>
    <font>
      <sz val="12"/>
      <color rgb="FF000000"/>
      <name val="Times New Roman"/>
      <family val="1"/>
      <charset val="204"/>
    </font>
    <font>
      <sz val="12"/>
      <color rgb="FF000000"/>
      <name val="Calibri"/>
      <family val="2"/>
      <charset val="204"/>
      <scheme val="minor"/>
    </font>
    <font>
      <sz val="12"/>
      <color theme="1"/>
      <name val="Cambria"/>
      <family val="1"/>
      <charset val="204"/>
    </font>
    <font>
      <b/>
      <sz val="12"/>
      <color theme="1"/>
      <name val="Cambria"/>
      <family val="1"/>
      <charset val="204"/>
    </font>
    <font>
      <b/>
      <sz val="10"/>
      <color rgb="FF000000"/>
      <name val="Arial"/>
      <family val="2"/>
      <charset val="204"/>
    </font>
    <font>
      <sz val="10"/>
      <color theme="1"/>
      <name val="Calibri"/>
      <family val="2"/>
      <charset val="204"/>
      <scheme val="minor"/>
    </font>
    <font>
      <sz val="10"/>
      <color rgb="FF000000"/>
      <name val="Arial"/>
      <family val="2"/>
      <charset val="204"/>
    </font>
    <font>
      <sz val="10"/>
      <color theme="1"/>
      <name val="Arial"/>
      <family val="2"/>
      <charset val="204"/>
    </font>
    <font>
      <b/>
      <sz val="10"/>
      <color theme="1"/>
      <name val="Arial"/>
      <family val="2"/>
      <charset val="204"/>
    </font>
    <font>
      <b/>
      <sz val="10"/>
      <color rgb="FF0000CD"/>
      <name val="Arial"/>
      <family val="2"/>
      <charset val="204"/>
    </font>
    <font>
      <i/>
      <sz val="8"/>
      <color theme="1"/>
      <name val="Arial"/>
      <family val="2"/>
      <charset val="204"/>
    </font>
    <font>
      <i/>
      <sz val="8"/>
      <color theme="1"/>
      <name val="Calibri"/>
      <family val="2"/>
      <charset val="204"/>
      <scheme val="minor"/>
    </font>
    <font>
      <i/>
      <sz val="8"/>
      <color rgb="FF000000"/>
      <name val="Arial"/>
      <family val="2"/>
      <charset val="204"/>
    </font>
    <font>
      <b/>
      <u/>
      <sz val="11"/>
      <color theme="1"/>
      <name val="Calibri"/>
      <family val="2"/>
      <charset val="204"/>
      <scheme val="minor"/>
    </font>
    <font>
      <b/>
      <sz val="12"/>
      <color rgb="FF000000"/>
      <name val="Calibri"/>
      <family val="2"/>
      <charset val="204"/>
      <scheme val="minor"/>
    </font>
    <font>
      <b/>
      <sz val="11"/>
      <color rgb="FF000000"/>
      <name val="Times New Roman"/>
      <family val="1"/>
      <charset val="204"/>
    </font>
    <font>
      <b/>
      <sz val="12"/>
      <color rgb="FF4F81BD"/>
      <name val="Calibri"/>
      <family val="2"/>
      <charset val="204"/>
      <scheme val="minor"/>
    </font>
    <font>
      <i/>
      <sz val="12"/>
      <color theme="1"/>
      <name val="Symbol"/>
      <family val="1"/>
      <charset val="2"/>
    </font>
    <font>
      <i/>
      <sz val="12"/>
      <color theme="1"/>
      <name val="Cambria"/>
      <family val="1"/>
      <charset val="204"/>
    </font>
    <font>
      <b/>
      <sz val="20"/>
      <color theme="1"/>
      <name val="Calibri"/>
      <family val="2"/>
      <charset val="204"/>
      <scheme val="minor"/>
    </font>
    <font>
      <i/>
      <sz val="12"/>
      <color theme="1"/>
      <name val="Times New Roman"/>
      <family val="1"/>
      <charset val="204"/>
    </font>
    <font>
      <i/>
      <sz val="12"/>
      <color theme="1"/>
      <name val="Calibri"/>
      <family val="2"/>
      <charset val="204"/>
      <scheme val="minor"/>
    </font>
    <font>
      <sz val="14"/>
      <color rgb="FF000000"/>
      <name val="Times New Roman"/>
      <family val="1"/>
      <charset val="204"/>
    </font>
    <font>
      <sz val="14"/>
      <color theme="1"/>
      <name val="Calibri"/>
      <family val="2"/>
      <charset val="204"/>
      <scheme val="minor"/>
    </font>
    <font>
      <sz val="14"/>
      <color theme="1"/>
      <name val="Times New Roman"/>
      <family val="1"/>
      <charset val="204"/>
    </font>
    <font>
      <b/>
      <sz val="14"/>
      <color rgb="FF000000"/>
      <name val="Times New Roman"/>
      <family val="1"/>
      <charset val="204"/>
    </font>
    <font>
      <b/>
      <sz val="14"/>
      <color theme="1"/>
      <name val="Times New Roman"/>
      <family val="1"/>
      <charset val="204"/>
    </font>
    <font>
      <sz val="20"/>
      <color theme="1"/>
      <name val="Calibri"/>
      <family val="2"/>
      <charset val="204"/>
      <scheme val="minor"/>
    </font>
    <font>
      <i/>
      <sz val="12"/>
      <color rgb="FF000000"/>
      <name val="Times New Roman"/>
      <family val="1"/>
      <charset val="204"/>
    </font>
    <font>
      <i/>
      <sz val="10"/>
      <color theme="1"/>
      <name val="Cambria"/>
      <family val="1"/>
      <charset val="204"/>
    </font>
    <font>
      <sz val="11"/>
      <color theme="1"/>
      <name val="Cambria"/>
      <family val="1"/>
      <charset val="204"/>
    </font>
    <font>
      <sz val="9"/>
      <color theme="1"/>
      <name val="Cambria"/>
      <family val="1"/>
      <charset val="204"/>
    </font>
    <font>
      <b/>
      <i/>
      <sz val="10"/>
      <color theme="1"/>
      <name val="Cambria"/>
      <family val="1"/>
      <charset val="204"/>
    </font>
    <font>
      <b/>
      <i/>
      <sz val="10"/>
      <color rgb="FF000000"/>
      <name val="Times New Roman"/>
      <family val="1"/>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6" fillId="0" borderId="0"/>
  </cellStyleXfs>
  <cellXfs count="239">
    <xf numFmtId="0" fontId="0" fillId="0" borderId="0" xfId="0"/>
    <xf numFmtId="0" fontId="0" fillId="0" borderId="0" xfId="0" applyAlignment="1">
      <alignment vertical="center"/>
    </xf>
    <xf numFmtId="164" fontId="0" fillId="0" borderId="1" xfId="0" applyNumberFormat="1" applyBorder="1" applyAlignment="1">
      <alignment horizontal="center" vertical="center"/>
    </xf>
    <xf numFmtId="0" fontId="0" fillId="0" borderId="1" xfId="0" applyBorder="1" applyAlignment="1">
      <alignment vertical="center" wrapText="1"/>
    </xf>
    <xf numFmtId="0" fontId="2" fillId="0" borderId="0" xfId="0" applyFont="1" applyAlignment="1">
      <alignment vertical="center"/>
    </xf>
    <xf numFmtId="164"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164" fontId="0" fillId="0" borderId="0" xfId="0" applyNumberForma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3"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7" fillId="0" borderId="0" xfId="0" applyFont="1" applyAlignment="1">
      <alignment vertical="center"/>
    </xf>
    <xf numFmtId="166" fontId="8" fillId="0" borderId="0" xfId="0" applyNumberFormat="1" applyFont="1" applyAlignment="1">
      <alignment horizontal="righ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165" fontId="8" fillId="0" borderId="0" xfId="0" applyNumberFormat="1" applyFont="1" applyAlignment="1">
      <alignment horizontal="right" vertical="center"/>
    </xf>
    <xf numFmtId="166" fontId="7" fillId="0" borderId="0" xfId="0" applyNumberFormat="1" applyFont="1" applyAlignment="1">
      <alignment vertical="center"/>
    </xf>
    <xf numFmtId="166"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0" xfId="0" applyFont="1" applyAlignment="1">
      <alignment horizontal="center" vertical="center" wrapText="1"/>
    </xf>
    <xf numFmtId="165" fontId="13" fillId="0" borderId="1" xfId="0" applyNumberFormat="1" applyFont="1" applyBorder="1" applyAlignment="1">
      <alignment horizontal="center" vertical="center" wrapText="1"/>
    </xf>
    <xf numFmtId="0" fontId="8" fillId="0" borderId="0" xfId="0" applyFont="1" applyAlignment="1">
      <alignment vertical="center"/>
    </xf>
    <xf numFmtId="166" fontId="14" fillId="0" borderId="1" xfId="0" applyNumberFormat="1" applyFont="1" applyBorder="1" applyAlignment="1">
      <alignment horizontal="center" vertical="center"/>
    </xf>
    <xf numFmtId="167" fontId="14" fillId="0" borderId="1" xfId="0" applyNumberFormat="1" applyFont="1" applyFill="1" applyBorder="1" applyAlignment="1">
      <alignment vertical="center" wrapText="1"/>
    </xf>
    <xf numFmtId="165" fontId="14" fillId="0" borderId="1" xfId="0" applyNumberFormat="1"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0" fontId="16" fillId="0" borderId="0" xfId="0" applyFont="1" applyAlignment="1">
      <alignment vertical="center"/>
    </xf>
    <xf numFmtId="0" fontId="16" fillId="0" borderId="0" xfId="0" applyFont="1" applyFill="1" applyAlignment="1">
      <alignment vertical="center"/>
    </xf>
    <xf numFmtId="49" fontId="14" fillId="0" borderId="1" xfId="0" applyNumberFormat="1" applyFont="1" applyFill="1" applyBorder="1" applyAlignment="1">
      <alignment vertical="center" wrapText="1"/>
    </xf>
    <xf numFmtId="3" fontId="12"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66"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165" fontId="13" fillId="0" borderId="1" xfId="0" applyNumberFormat="1" applyFont="1" applyFill="1" applyBorder="1" applyAlignment="1">
      <alignment horizontal="center" vertical="center" wrapText="1"/>
    </xf>
    <xf numFmtId="0" fontId="8" fillId="0" borderId="0" xfId="0" applyFont="1" applyFill="1" applyAlignment="1">
      <alignment vertical="center"/>
    </xf>
    <xf numFmtId="166" fontId="8"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3" fontId="8" fillId="0" borderId="0" xfId="0" applyNumberFormat="1" applyFont="1" applyAlignment="1">
      <alignment vertical="center"/>
    </xf>
    <xf numFmtId="165" fontId="8" fillId="0" borderId="0" xfId="0" applyNumberFormat="1" applyFont="1" applyAlignment="1">
      <alignment vertical="center"/>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166" fontId="14" fillId="0" borderId="5" xfId="0" applyNumberFormat="1" applyFont="1" applyBorder="1" applyAlignment="1">
      <alignment horizontal="center" vertical="center"/>
    </xf>
    <xf numFmtId="167" fontId="14" fillId="0" borderId="5" xfId="0" applyNumberFormat="1" applyFont="1" applyFill="1" applyBorder="1" applyAlignment="1">
      <alignment vertical="center" wrapText="1"/>
    </xf>
    <xf numFmtId="49" fontId="14" fillId="0" borderId="5" xfId="0" applyNumberFormat="1" applyFont="1" applyFill="1" applyBorder="1" applyAlignment="1">
      <alignment horizontal="center" vertical="center" wrapText="1"/>
    </xf>
    <xf numFmtId="3" fontId="14" fillId="0" borderId="5" xfId="0" applyNumberFormat="1" applyFont="1" applyBorder="1" applyAlignment="1">
      <alignment horizontal="center" vertical="center" wrapText="1"/>
    </xf>
    <xf numFmtId="165" fontId="14" fillId="0" borderId="5" xfId="0" applyNumberFormat="1" applyFont="1" applyBorder="1" applyAlignment="1">
      <alignment horizontal="center" vertical="center" wrapText="1"/>
    </xf>
    <xf numFmtId="166" fontId="14" fillId="0" borderId="6" xfId="0" applyNumberFormat="1" applyFont="1" applyBorder="1" applyAlignment="1">
      <alignment horizontal="center" vertical="center"/>
    </xf>
    <xf numFmtId="167" fontId="14" fillId="0" borderId="6" xfId="0" applyNumberFormat="1" applyFont="1" applyFill="1" applyBorder="1" applyAlignment="1">
      <alignment vertical="center" wrapText="1"/>
    </xf>
    <xf numFmtId="49" fontId="14" fillId="0" borderId="6" xfId="0" applyNumberFormat="1" applyFont="1" applyFill="1" applyBorder="1" applyAlignment="1">
      <alignment horizontal="center" vertical="center" wrapText="1"/>
    </xf>
    <xf numFmtId="3" fontId="14" fillId="0" borderId="6" xfId="0" applyNumberFormat="1" applyFont="1" applyBorder="1" applyAlignment="1">
      <alignment horizontal="center" vertical="center" wrapText="1"/>
    </xf>
    <xf numFmtId="165" fontId="14" fillId="0" borderId="6" xfId="0" applyNumberFormat="1" applyFont="1" applyBorder="1" applyAlignment="1">
      <alignment horizontal="center" vertical="center" wrapText="1"/>
    </xf>
    <xf numFmtId="166" fontId="11" fillId="0" borderId="7" xfId="0" applyNumberFormat="1" applyFont="1" applyBorder="1" applyAlignment="1">
      <alignment horizontal="center" vertical="center"/>
    </xf>
    <xf numFmtId="166" fontId="11" fillId="0" borderId="6" xfId="0" applyNumberFormat="1" applyFont="1" applyBorder="1" applyAlignment="1">
      <alignment horizontal="center" vertical="center"/>
    </xf>
    <xf numFmtId="49" fontId="18" fillId="0" borderId="7" xfId="0" applyNumberFormat="1" applyFont="1" applyFill="1" applyBorder="1" applyAlignment="1">
      <alignment horizontal="left" vertical="center" wrapText="1" indent="5"/>
    </xf>
    <xf numFmtId="49" fontId="14" fillId="0" borderId="8"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3" fontId="14" fillId="0" borderId="8" xfId="0" applyNumberFormat="1" applyFont="1" applyBorder="1" applyAlignment="1">
      <alignment horizontal="center" vertical="center" wrapText="1"/>
    </xf>
    <xf numFmtId="3" fontId="18" fillId="0" borderId="9" xfId="0" applyNumberFormat="1" applyFont="1" applyBorder="1" applyAlignment="1">
      <alignment horizontal="center" vertical="center"/>
    </xf>
    <xf numFmtId="3" fontId="18" fillId="0" borderId="10" xfId="0" applyNumberFormat="1" applyFont="1" applyBorder="1" applyAlignment="1">
      <alignment horizontal="center" vertical="center"/>
    </xf>
    <xf numFmtId="165" fontId="14" fillId="0" borderId="8" xfId="0" applyNumberFormat="1" applyFont="1" applyBorder="1" applyAlignment="1">
      <alignment horizontal="center" vertical="center" wrapText="1"/>
    </xf>
    <xf numFmtId="165" fontId="18" fillId="0" borderId="9"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0" fillId="0" borderId="0" xfId="0" applyFont="1" applyBorder="1" applyAlignment="1">
      <alignment vertical="center"/>
    </xf>
    <xf numFmtId="165" fontId="13" fillId="0" borderId="4" xfId="0" applyNumberFormat="1" applyFont="1" applyBorder="1" applyAlignment="1">
      <alignment horizontal="center" vertical="center" wrapText="1"/>
    </xf>
    <xf numFmtId="0" fontId="27" fillId="0" borderId="0" xfId="0" applyFont="1" applyAlignment="1">
      <alignment horizontal="left" vertical="center" wrapText="1"/>
    </xf>
    <xf numFmtId="0" fontId="25" fillId="0" borderId="0" xfId="0" applyFont="1" applyAlignment="1">
      <alignment horizontal="left" vertical="center" wrapText="1"/>
    </xf>
    <xf numFmtId="0" fontId="31" fillId="0" borderId="0" xfId="0" applyFont="1" applyAlignment="1">
      <alignment horizontal="left" vertical="center" wrapText="1"/>
    </xf>
    <xf numFmtId="0" fontId="28" fillId="0" borderId="0" xfId="0" applyFont="1" applyAlignment="1">
      <alignment horizontal="left" vertical="center" wrapText="1"/>
    </xf>
    <xf numFmtId="0" fontId="26" fillId="0" borderId="0" xfId="0" applyFont="1" applyAlignment="1">
      <alignment horizontal="left" vertical="center" wrapText="1"/>
    </xf>
    <xf numFmtId="0" fontId="24" fillId="0" borderId="0" xfId="0" applyFont="1" applyAlignment="1">
      <alignment horizontal="left" vertical="center" wrapText="1"/>
    </xf>
    <xf numFmtId="0" fontId="28" fillId="0" borderId="0" xfId="0" applyFont="1" applyAlignment="1">
      <alignment horizontal="right" vertical="center" wrapText="1"/>
    </xf>
    <xf numFmtId="0" fontId="30" fillId="0" borderId="0" xfId="0" applyFont="1" applyAlignment="1">
      <alignment horizontal="left" vertical="center" wrapText="1" indent="2"/>
    </xf>
    <xf numFmtId="0" fontId="31" fillId="0" borderId="0" xfId="0" applyFont="1" applyAlignment="1">
      <alignment horizontal="left" vertical="center" wrapText="1" indent="2"/>
    </xf>
    <xf numFmtId="0" fontId="32" fillId="0" borderId="0" xfId="0" applyFont="1" applyAlignment="1">
      <alignment horizontal="left" vertical="center" wrapText="1" indent="2"/>
    </xf>
    <xf numFmtId="0" fontId="0" fillId="0" borderId="0" xfId="0" applyFont="1" applyBorder="1" applyAlignment="1"/>
    <xf numFmtId="0" fontId="3" fillId="0" borderId="0" xfId="0" applyFont="1" applyAlignment="1"/>
    <xf numFmtId="167" fontId="21" fillId="0" borderId="3" xfId="0" applyNumberFormat="1" applyFont="1" applyFill="1" applyBorder="1" applyAlignment="1">
      <alignment wrapText="1"/>
    </xf>
    <xf numFmtId="167" fontId="21" fillId="0" borderId="3" xfId="0" applyNumberFormat="1" applyFont="1" applyFill="1" applyBorder="1" applyAlignment="1">
      <alignment vertical="center" wrapText="1"/>
    </xf>
    <xf numFmtId="0" fontId="33" fillId="0" borderId="0" xfId="0" applyFont="1" applyBorder="1" applyAlignment="1">
      <alignment vertical="center" wrapText="1"/>
    </xf>
    <xf numFmtId="0" fontId="1" fillId="0" borderId="0" xfId="0" applyFont="1" applyBorder="1" applyAlignment="1">
      <alignment vertical="center"/>
    </xf>
    <xf numFmtId="165" fontId="35" fillId="0" borderId="1" xfId="0" applyNumberFormat="1" applyFont="1" applyBorder="1" applyAlignment="1">
      <alignment horizontal="center" vertical="center" wrapText="1"/>
    </xf>
    <xf numFmtId="0" fontId="19" fillId="0" borderId="0" xfId="0" applyFont="1" applyAlignment="1">
      <alignment vertical="center"/>
    </xf>
    <xf numFmtId="49" fontId="14" fillId="0" borderId="6" xfId="0" applyNumberFormat="1" applyFont="1" applyFill="1" applyBorder="1" applyAlignment="1">
      <alignment horizontal="left" vertical="center" wrapText="1"/>
    </xf>
    <xf numFmtId="165" fontId="18" fillId="0" borderId="9" xfId="0" applyNumberFormat="1" applyFont="1" applyBorder="1" applyAlignment="1">
      <alignment horizontal="left" vertical="center" wrapText="1"/>
    </xf>
    <xf numFmtId="166" fontId="11" fillId="0" borderId="1" xfId="0" applyNumberFormat="1" applyFont="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0" fontId="33" fillId="0" borderId="0" xfId="0" applyFont="1" applyBorder="1" applyAlignment="1">
      <alignment vertical="center"/>
    </xf>
    <xf numFmtId="0" fontId="27" fillId="0" borderId="0" xfId="0" applyFont="1" applyAlignment="1">
      <alignment horizontal="left" vertical="center"/>
    </xf>
    <xf numFmtId="0" fontId="26" fillId="0" borderId="0" xfId="0" applyFont="1" applyAlignment="1">
      <alignment horizontal="left" vertical="center"/>
    </xf>
    <xf numFmtId="0" fontId="24" fillId="0" borderId="0" xfId="0" applyFont="1" applyAlignment="1">
      <alignment vertical="center" wrapText="1"/>
    </xf>
    <xf numFmtId="0" fontId="3" fillId="0" borderId="0" xfId="0" applyFont="1" applyBorder="1" applyAlignment="1">
      <alignment vertical="center"/>
    </xf>
    <xf numFmtId="0" fontId="41" fillId="0" borderId="0" xfId="0" applyFont="1" applyAlignment="1">
      <alignment vertical="center"/>
    </xf>
    <xf numFmtId="16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8" fillId="0" borderId="0" xfId="0" applyFont="1" applyAlignment="1">
      <alignment horizontal="center" vertical="center" wrapText="1"/>
    </xf>
    <xf numFmtId="166" fontId="20" fillId="0" borderId="1" xfId="0" applyNumberFormat="1" applyFont="1" applyBorder="1" applyAlignment="1">
      <alignment horizontal="center" vertical="center"/>
    </xf>
    <xf numFmtId="167" fontId="20" fillId="0" borderId="1" xfId="0" applyNumberFormat="1" applyFont="1" applyFill="1" applyBorder="1" applyAlignment="1">
      <alignment vertical="center" wrapText="1"/>
    </xf>
    <xf numFmtId="49" fontId="20" fillId="0"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165" fontId="20" fillId="0" borderId="1" xfId="0" applyNumberFormat="1" applyFont="1" applyBorder="1" applyAlignment="1">
      <alignment horizontal="center" vertical="center" wrapText="1"/>
    </xf>
    <xf numFmtId="166" fontId="20" fillId="0" borderId="5" xfId="0" applyNumberFormat="1" applyFont="1" applyBorder="1" applyAlignment="1">
      <alignment horizontal="center" vertical="center"/>
    </xf>
    <xf numFmtId="167" fontId="20" fillId="0" borderId="5" xfId="0" applyNumberFormat="1" applyFont="1" applyFill="1" applyBorder="1" applyAlignment="1">
      <alignment vertical="center" wrapText="1"/>
    </xf>
    <xf numFmtId="49" fontId="20" fillId="0" borderId="5" xfId="0" applyNumberFormat="1" applyFont="1" applyFill="1" applyBorder="1" applyAlignment="1">
      <alignment horizontal="center" vertical="center" wrapText="1"/>
    </xf>
    <xf numFmtId="3" fontId="20" fillId="0" borderId="5" xfId="0" applyNumberFormat="1" applyFont="1" applyBorder="1" applyAlignment="1">
      <alignment horizontal="center" vertical="center" wrapText="1"/>
    </xf>
    <xf numFmtId="165" fontId="20" fillId="0" borderId="5" xfId="0" applyNumberFormat="1" applyFont="1" applyBorder="1" applyAlignment="1">
      <alignment horizontal="center" vertical="center" wrapText="1"/>
    </xf>
    <xf numFmtId="167" fontId="20" fillId="0" borderId="8" xfId="0" applyNumberFormat="1" applyFont="1" applyFill="1" applyBorder="1" applyAlignment="1">
      <alignment vertical="center" wrapText="1"/>
    </xf>
    <xf numFmtId="49" fontId="20" fillId="0" borderId="8" xfId="0" applyNumberFormat="1" applyFont="1" applyFill="1" applyBorder="1" applyAlignment="1">
      <alignment horizontal="center" vertical="center" wrapText="1"/>
    </xf>
    <xf numFmtId="3" fontId="20" fillId="0" borderId="8" xfId="0" applyNumberFormat="1" applyFont="1" applyBorder="1" applyAlignment="1">
      <alignment horizontal="center" vertical="center" wrapText="1"/>
    </xf>
    <xf numFmtId="165" fontId="20" fillId="0" borderId="8" xfId="0" applyNumberFormat="1" applyFont="1" applyBorder="1" applyAlignment="1">
      <alignment horizontal="center" vertical="center" wrapText="1"/>
    </xf>
    <xf numFmtId="166" fontId="20" fillId="0" borderId="7" xfId="0" applyNumberFormat="1" applyFont="1" applyBorder="1" applyAlignment="1">
      <alignment horizontal="center" vertical="center"/>
    </xf>
    <xf numFmtId="167" fontId="20" fillId="0" borderId="9" xfId="0" applyNumberFormat="1" applyFont="1" applyFill="1" applyBorder="1" applyAlignment="1">
      <alignment vertical="center" wrapText="1"/>
    </xf>
    <xf numFmtId="49" fontId="20" fillId="0" borderId="9" xfId="0" applyNumberFormat="1" applyFont="1" applyFill="1" applyBorder="1" applyAlignment="1">
      <alignment horizontal="center" vertical="center" wrapText="1"/>
    </xf>
    <xf numFmtId="3" fontId="20" fillId="0" borderId="9" xfId="0" applyNumberFormat="1" applyFont="1" applyBorder="1" applyAlignment="1">
      <alignment horizontal="center" vertical="center" wrapText="1"/>
    </xf>
    <xf numFmtId="165" fontId="20" fillId="0" borderId="9" xfId="0" applyNumberFormat="1" applyFont="1" applyBorder="1" applyAlignment="1">
      <alignment horizontal="center" vertical="center" wrapText="1"/>
    </xf>
    <xf numFmtId="166" fontId="20" fillId="0" borderId="6" xfId="0" applyNumberFormat="1" applyFont="1" applyBorder="1" applyAlignment="1">
      <alignment horizontal="center" vertical="center"/>
    </xf>
    <xf numFmtId="167" fontId="20" fillId="0" borderId="10" xfId="0" applyNumberFormat="1" applyFont="1" applyFill="1" applyBorder="1" applyAlignment="1">
      <alignment vertical="center" wrapText="1"/>
    </xf>
    <xf numFmtId="49" fontId="20" fillId="0" borderId="10" xfId="0" applyNumberFormat="1" applyFont="1" applyFill="1" applyBorder="1" applyAlignment="1">
      <alignment horizontal="center" vertical="center" wrapText="1"/>
    </xf>
    <xf numFmtId="3" fontId="20" fillId="0" borderId="10" xfId="0" applyNumberFormat="1" applyFont="1" applyBorder="1" applyAlignment="1">
      <alignment horizontal="center" vertical="center" wrapText="1"/>
    </xf>
    <xf numFmtId="165" fontId="20" fillId="0" borderId="10" xfId="0" applyNumberFormat="1" applyFont="1" applyBorder="1" applyAlignment="1">
      <alignment horizontal="center" vertical="center" wrapText="1"/>
    </xf>
    <xf numFmtId="167" fontId="20" fillId="0" borderId="6" xfId="0" applyNumberFormat="1" applyFont="1" applyFill="1" applyBorder="1" applyAlignment="1">
      <alignment vertical="center" wrapText="1"/>
    </xf>
    <xf numFmtId="49" fontId="20" fillId="0" borderId="6" xfId="0" applyNumberFormat="1" applyFont="1" applyFill="1" applyBorder="1" applyAlignment="1">
      <alignment horizontal="center" vertical="center" wrapText="1"/>
    </xf>
    <xf numFmtId="3" fontId="20" fillId="0" borderId="6" xfId="0" applyNumberFormat="1" applyFont="1" applyBorder="1" applyAlignment="1">
      <alignment horizontal="center" vertical="center" wrapText="1"/>
    </xf>
    <xf numFmtId="165" fontId="20" fillId="0" borderId="6" xfId="0" applyNumberFormat="1" applyFont="1" applyBorder="1" applyAlignment="1">
      <alignment horizontal="center" vertical="center" wrapText="1"/>
    </xf>
    <xf numFmtId="0" fontId="9" fillId="0" borderId="0" xfId="0" applyFont="1" applyAlignment="1">
      <alignment vertical="center"/>
    </xf>
    <xf numFmtId="165" fontId="20" fillId="0" borderId="1" xfId="0" applyNumberFormat="1" applyFont="1" applyFill="1" applyBorder="1" applyAlignment="1">
      <alignment horizontal="center" vertical="center" wrapText="1"/>
    </xf>
    <xf numFmtId="165" fontId="20" fillId="0" borderId="5" xfId="0" applyNumberFormat="1" applyFont="1" applyFill="1" applyBorder="1" applyAlignment="1">
      <alignment horizontal="center" vertical="center" wrapText="1"/>
    </xf>
    <xf numFmtId="165" fontId="20" fillId="0" borderId="8" xfId="0" applyNumberFormat="1" applyFont="1" applyFill="1" applyBorder="1" applyAlignment="1">
      <alignment horizontal="center" vertical="center" wrapText="1"/>
    </xf>
    <xf numFmtId="165" fontId="20" fillId="0" borderId="9" xfId="0" applyNumberFormat="1" applyFont="1" applyFill="1" applyBorder="1" applyAlignment="1">
      <alignment horizontal="center" vertical="center" wrapText="1"/>
    </xf>
    <xf numFmtId="165" fontId="20" fillId="0" borderId="10" xfId="0" applyNumberFormat="1" applyFont="1" applyFill="1" applyBorder="1" applyAlignment="1">
      <alignment horizontal="center" vertical="center" wrapText="1"/>
    </xf>
    <xf numFmtId="165" fontId="20" fillId="0" borderId="6" xfId="0" applyNumberFormat="1" applyFont="1" applyFill="1" applyBorder="1" applyAlignment="1">
      <alignment horizontal="center" vertical="center" wrapText="1"/>
    </xf>
    <xf numFmtId="0" fontId="43" fillId="0" borderId="0" xfId="0" applyFont="1" applyBorder="1" applyAlignment="1">
      <alignment vertical="center"/>
    </xf>
    <xf numFmtId="0" fontId="44" fillId="0" borderId="0" xfId="0" applyFont="1" applyAlignment="1">
      <alignment vertical="center"/>
    </xf>
    <xf numFmtId="167" fontId="42" fillId="0" borderId="0" xfId="0" applyNumberFormat="1" applyFont="1" applyFill="1" applyBorder="1" applyAlignment="1">
      <alignment horizontal="left" vertical="center" wrapText="1"/>
    </xf>
    <xf numFmtId="166" fontId="42" fillId="0" borderId="6" xfId="0" applyNumberFormat="1" applyFont="1" applyBorder="1" applyAlignment="1">
      <alignment horizontal="center" vertical="center"/>
    </xf>
    <xf numFmtId="167" fontId="42" fillId="0" borderId="6" xfId="0" applyNumberFormat="1" applyFont="1" applyFill="1" applyBorder="1" applyAlignment="1">
      <alignment vertical="center" wrapText="1"/>
    </xf>
    <xf numFmtId="49" fontId="42" fillId="0" borderId="6" xfId="0" applyNumberFormat="1" applyFont="1" applyFill="1" applyBorder="1" applyAlignment="1">
      <alignment horizontal="center" vertical="center" wrapText="1"/>
    </xf>
    <xf numFmtId="3" fontId="42" fillId="0" borderId="6" xfId="0" applyNumberFormat="1" applyFont="1" applyBorder="1" applyAlignment="1">
      <alignment horizontal="center" vertical="center"/>
    </xf>
    <xf numFmtId="165" fontId="42" fillId="0" borderId="6" xfId="0" applyNumberFormat="1" applyFont="1" applyBorder="1" applyAlignment="1">
      <alignment horizontal="center" vertical="center" wrapText="1"/>
    </xf>
    <xf numFmtId="165" fontId="45" fillId="0" borderId="1" xfId="0" applyNumberFormat="1" applyFont="1" applyFill="1" applyBorder="1" applyAlignment="1">
      <alignment horizontal="center" vertical="center" wrapText="1"/>
    </xf>
    <xf numFmtId="0" fontId="46" fillId="0" borderId="0" xfId="0" applyFont="1" applyAlignment="1">
      <alignment vertical="center"/>
    </xf>
    <xf numFmtId="0" fontId="43" fillId="0" borderId="0" xfId="0" applyFont="1" applyAlignment="1">
      <alignment vertical="center"/>
    </xf>
    <xf numFmtId="0" fontId="47" fillId="0" borderId="0" xfId="0" applyFont="1" applyBorder="1" applyAlignment="1">
      <alignment vertical="center"/>
    </xf>
    <xf numFmtId="0" fontId="44" fillId="0" borderId="0" xfId="0" applyFont="1" applyAlignment="1">
      <alignment horizontal="center" vertical="top"/>
    </xf>
    <xf numFmtId="167" fontId="42" fillId="0" borderId="0" xfId="0" applyNumberFormat="1" applyFont="1" applyFill="1" applyBorder="1" applyAlignment="1">
      <alignment vertical="top" wrapText="1"/>
    </xf>
    <xf numFmtId="168" fontId="48" fillId="0" borderId="1" xfId="0" applyNumberFormat="1" applyFont="1" applyFill="1" applyBorder="1" applyAlignment="1">
      <alignment horizontal="left" vertical="center" wrapText="1"/>
    </xf>
    <xf numFmtId="0" fontId="49" fillId="0" borderId="1" xfId="0" applyFont="1" applyBorder="1" applyAlignment="1">
      <alignment horizontal="left" vertical="top" wrapText="1"/>
    </xf>
    <xf numFmtId="0" fontId="50" fillId="0" borderId="1" xfId="0" applyFont="1" applyBorder="1" applyAlignment="1">
      <alignment horizontal="center" wrapText="1"/>
    </xf>
    <xf numFmtId="0" fontId="50" fillId="0" borderId="1" xfId="0" applyFont="1" applyBorder="1" applyAlignment="1">
      <alignment horizontal="left" vertical="top" wrapText="1"/>
    </xf>
    <xf numFmtId="0" fontId="51" fillId="0" borderId="1" xfId="0" applyFont="1" applyBorder="1" applyAlignment="1">
      <alignment horizontal="center" vertical="center" wrapText="1"/>
    </xf>
    <xf numFmtId="0" fontId="52" fillId="0" borderId="1" xfId="0" applyFont="1" applyBorder="1" applyAlignment="1">
      <alignment horizontal="center" vertical="center" wrapText="1"/>
    </xf>
    <xf numFmtId="167" fontId="53" fillId="0" borderId="1" xfId="0" applyNumberFormat="1" applyFont="1" applyFill="1" applyBorder="1" applyAlignment="1">
      <alignment horizontal="center" vertical="center" wrapText="1"/>
    </xf>
    <xf numFmtId="165" fontId="7" fillId="0" borderId="0" xfId="0" applyNumberFormat="1" applyFont="1" applyAlignment="1">
      <alignment vertical="center"/>
    </xf>
    <xf numFmtId="165" fontId="10" fillId="0" borderId="0" xfId="0" applyNumberFormat="1" applyFont="1" applyAlignment="1">
      <alignment horizontal="center" vertical="center" wrapText="1"/>
    </xf>
    <xf numFmtId="165" fontId="16" fillId="0" borderId="0" xfId="0" applyNumberFormat="1" applyFont="1" applyAlignment="1">
      <alignment vertical="center"/>
    </xf>
    <xf numFmtId="165" fontId="8" fillId="0" borderId="0" xfId="0" applyNumberFormat="1" applyFont="1" applyFill="1" applyAlignment="1">
      <alignment vertical="center"/>
    </xf>
    <xf numFmtId="165" fontId="16" fillId="0" borderId="0" xfId="0" applyNumberFormat="1" applyFont="1" applyFill="1" applyAlignment="1">
      <alignment vertical="center"/>
    </xf>
    <xf numFmtId="167" fontId="42" fillId="0" borderId="0" xfId="0" applyNumberFormat="1" applyFont="1" applyFill="1" applyBorder="1" applyAlignment="1">
      <alignment horizontal="left" vertical="center" wrapText="1"/>
    </xf>
    <xf numFmtId="165" fontId="11" fillId="2" borderId="1" xfId="0" applyNumberFormat="1" applyFont="1" applyFill="1" applyBorder="1" applyAlignment="1">
      <alignment horizontal="center" vertical="center" wrapText="1"/>
    </xf>
    <xf numFmtId="165" fontId="14" fillId="0" borderId="4"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49" fontId="13" fillId="0" borderId="1" xfId="0" applyNumberFormat="1" applyFont="1" applyFill="1" applyBorder="1" applyAlignment="1">
      <alignment horizontal="center" vertical="center" wrapText="1"/>
    </xf>
    <xf numFmtId="166" fontId="10" fillId="0" borderId="1" xfId="0" applyNumberFormat="1" applyFont="1" applyBorder="1" applyAlignment="1">
      <alignment horizontal="right" vertical="center"/>
    </xf>
    <xf numFmtId="166" fontId="7" fillId="0" borderId="0" xfId="0" applyNumberFormat="1" applyFont="1" applyAlignment="1">
      <alignment horizontal="left"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166" fontId="7" fillId="0" borderId="0" xfId="0" applyNumberFormat="1" applyFont="1" applyAlignment="1">
      <alignment horizontal="center" vertical="center"/>
    </xf>
    <xf numFmtId="166" fontId="9" fillId="0" borderId="2" xfId="0" applyNumberFormat="1" applyFont="1" applyBorder="1" applyAlignment="1">
      <alignment horizontal="center" vertical="center"/>
    </xf>
    <xf numFmtId="166" fontId="9" fillId="0" borderId="3" xfId="0" applyNumberFormat="1" applyFont="1" applyBorder="1" applyAlignment="1">
      <alignment horizontal="center" vertical="center"/>
    </xf>
    <xf numFmtId="166" fontId="9" fillId="0" borderId="4" xfId="0" applyNumberFormat="1" applyFont="1" applyBorder="1" applyAlignment="1">
      <alignment horizontal="center" vertical="center"/>
    </xf>
    <xf numFmtId="166" fontId="17" fillId="0" borderId="2" xfId="0" applyNumberFormat="1" applyFont="1" applyBorder="1" applyAlignment="1">
      <alignment horizontal="left" vertical="center" wrapText="1"/>
    </xf>
    <xf numFmtId="166" fontId="17" fillId="0" borderId="3" xfId="0" applyNumberFormat="1" applyFont="1" applyBorder="1" applyAlignment="1">
      <alignment horizontal="left" vertical="center" wrapText="1"/>
    </xf>
    <xf numFmtId="166" fontId="17" fillId="0" borderId="4" xfId="0" applyNumberFormat="1" applyFont="1" applyBorder="1" applyAlignment="1">
      <alignment horizontal="left" vertical="center" wrapText="1"/>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167" fontId="48" fillId="0" borderId="1" xfId="0" applyNumberFormat="1" applyFont="1" applyFill="1" applyBorder="1" applyAlignment="1">
      <alignment horizontal="left" vertical="center" wrapText="1"/>
    </xf>
    <xf numFmtId="167" fontId="42" fillId="0" borderId="0" xfId="0" applyNumberFormat="1" applyFont="1" applyFill="1" applyBorder="1" applyAlignment="1">
      <alignment horizontal="left" vertical="top" wrapText="1"/>
    </xf>
    <xf numFmtId="0" fontId="46" fillId="0" borderId="0" xfId="0" applyFont="1" applyAlignment="1">
      <alignment horizontal="center" vertical="top"/>
    </xf>
    <xf numFmtId="0" fontId="51" fillId="0" borderId="1" xfId="0" applyFont="1" applyBorder="1" applyAlignment="1">
      <alignment horizontal="center" vertical="center" wrapText="1"/>
    </xf>
    <xf numFmtId="167" fontId="53" fillId="0" borderId="1" xfId="0" applyNumberFormat="1" applyFont="1" applyFill="1" applyBorder="1" applyAlignment="1">
      <alignment horizontal="center" vertical="center" wrapText="1"/>
    </xf>
    <xf numFmtId="0" fontId="49" fillId="0" borderId="1" xfId="0" applyFont="1" applyBorder="1" applyAlignment="1">
      <alignment horizontal="left" vertical="top" wrapText="1"/>
    </xf>
    <xf numFmtId="0" fontId="50" fillId="0" borderId="1" xfId="0" applyFont="1" applyBorder="1" applyAlignment="1">
      <alignment horizontal="center" wrapText="1"/>
    </xf>
    <xf numFmtId="0" fontId="44" fillId="0" borderId="0" xfId="0" applyFont="1" applyAlignment="1">
      <alignment horizontal="center" vertical="top"/>
    </xf>
    <xf numFmtId="0" fontId="52" fillId="0" borderId="1" xfId="0" applyFont="1" applyBorder="1" applyAlignment="1">
      <alignment horizontal="center" vertical="center" wrapText="1"/>
    </xf>
    <xf numFmtId="167" fontId="45" fillId="0" borderId="0" xfId="0" applyNumberFormat="1" applyFont="1" applyFill="1" applyBorder="1" applyAlignment="1">
      <alignment horizontal="left" vertical="top" wrapText="1"/>
    </xf>
    <xf numFmtId="0" fontId="4" fillId="0" borderId="0" xfId="0" applyFont="1" applyBorder="1" applyAlignment="1">
      <alignment horizontal="left" vertical="center" wrapText="1"/>
    </xf>
    <xf numFmtId="166" fontId="45" fillId="0" borderId="2" xfId="0" applyNumberFormat="1" applyFont="1" applyBorder="1" applyAlignment="1">
      <alignment horizontal="right" vertical="center"/>
    </xf>
    <xf numFmtId="166" fontId="45" fillId="0" borderId="3" xfId="0" applyNumberFormat="1" applyFont="1" applyBorder="1" applyAlignment="1">
      <alignment horizontal="right" vertical="center"/>
    </xf>
    <xf numFmtId="166" fontId="45" fillId="0" borderId="4" xfId="0" applyNumberFormat="1" applyFont="1" applyBorder="1" applyAlignment="1">
      <alignment horizontal="right" vertical="center"/>
    </xf>
    <xf numFmtId="0" fontId="43" fillId="0" borderId="0" xfId="0" applyFont="1" applyBorder="1" applyAlignment="1">
      <alignment horizontal="left" vertical="top" wrapText="1"/>
    </xf>
    <xf numFmtId="0" fontId="39"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4" fillId="0" borderId="0" xfId="0" applyFont="1" applyBorder="1" applyAlignment="1">
      <alignment horizontal="left" wrapText="1"/>
    </xf>
    <xf numFmtId="167" fontId="42" fillId="0" borderId="0" xfId="0" applyNumberFormat="1" applyFont="1" applyFill="1" applyBorder="1" applyAlignment="1">
      <alignment horizontal="left" vertical="center" wrapText="1"/>
    </xf>
    <xf numFmtId="0" fontId="22" fillId="0" borderId="0" xfId="0" applyFont="1" applyAlignment="1">
      <alignment horizontal="left" vertical="center" wrapText="1"/>
    </xf>
    <xf numFmtId="0" fontId="37" fillId="0" borderId="0" xfId="0" applyFont="1" applyAlignment="1">
      <alignment horizontal="left" vertical="center" wrapText="1"/>
    </xf>
    <xf numFmtId="0" fontId="23" fillId="0" borderId="0" xfId="0" applyFont="1" applyAlignment="1">
      <alignment horizontal="left" vertical="center" wrapText="1"/>
    </xf>
    <xf numFmtId="0" fontId="3" fillId="0" borderId="0" xfId="0" applyFont="1" applyBorder="1" applyAlignment="1">
      <alignment horizontal="left" vertical="center" wrapText="1"/>
    </xf>
    <xf numFmtId="0" fontId="36" fillId="0" borderId="0" xfId="0" applyFont="1" applyAlignment="1">
      <alignment horizontal="left" vertical="center"/>
    </xf>
    <xf numFmtId="0" fontId="23" fillId="0" borderId="0" xfId="0" applyFont="1" applyAlignment="1">
      <alignment horizontal="left" vertical="center"/>
    </xf>
    <xf numFmtId="166" fontId="13" fillId="0" borderId="2" xfId="0" applyNumberFormat="1" applyFont="1" applyBorder="1" applyAlignment="1">
      <alignment horizontal="right" vertical="center"/>
    </xf>
    <xf numFmtId="166" fontId="13" fillId="0" borderId="3" xfId="0" applyNumberFormat="1" applyFont="1" applyBorder="1" applyAlignment="1">
      <alignment horizontal="right" vertical="center"/>
    </xf>
    <xf numFmtId="166" fontId="13" fillId="0" borderId="4" xfId="0" applyNumberFormat="1" applyFont="1" applyBorder="1" applyAlignment="1">
      <alignment horizontal="righ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24" fillId="0" borderId="0" xfId="0" applyFont="1" applyAlignment="1">
      <alignment horizontal="left" vertical="center" wrapText="1"/>
    </xf>
    <xf numFmtId="0" fontId="2" fillId="0" borderId="0" xfId="0" applyFont="1" applyBorder="1" applyAlignment="1">
      <alignment horizontal="center" vertical="center"/>
    </xf>
    <xf numFmtId="166" fontId="35" fillId="0" borderId="2" xfId="0" applyNumberFormat="1" applyFont="1" applyBorder="1" applyAlignment="1">
      <alignment horizontal="right" vertical="center"/>
    </xf>
    <xf numFmtId="166" fontId="35" fillId="0" borderId="3" xfId="0" applyNumberFormat="1" applyFont="1" applyBorder="1" applyAlignment="1">
      <alignment horizontal="right" vertical="center"/>
    </xf>
    <xf numFmtId="166" fontId="35" fillId="0" borderId="4" xfId="0" applyNumberFormat="1" applyFont="1" applyBorder="1" applyAlignment="1">
      <alignment horizontal="right" vertical="center"/>
    </xf>
    <xf numFmtId="0" fontId="0" fillId="0" borderId="0" xfId="0" applyFont="1" applyBorder="1" applyAlignment="1">
      <alignment horizontal="left" vertical="center" wrapText="1"/>
    </xf>
    <xf numFmtId="167" fontId="21" fillId="0" borderId="0" xfId="0" applyNumberFormat="1" applyFont="1" applyFill="1" applyBorder="1" applyAlignment="1">
      <alignment horizontal="left" vertical="center" wrapText="1"/>
    </xf>
    <xf numFmtId="0" fontId="0" fillId="0" borderId="0" xfId="0"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275168</xdr:colOff>
      <xdr:row>12</xdr:row>
      <xdr:rowOff>783179</xdr:rowOff>
    </xdr:from>
    <xdr:to>
      <xdr:col>1</xdr:col>
      <xdr:colOff>1534584</xdr:colOff>
      <xdr:row>12</xdr:row>
      <xdr:rowOff>1873250</xdr:rowOff>
    </xdr:to>
    <xdr:pic>
      <xdr:nvPicPr>
        <xdr:cNvPr id="3" name="Рисунок 2"/>
        <xdr:cNvPicPr/>
      </xdr:nvPicPr>
      <xdr:blipFill>
        <a:blip xmlns:r="http://schemas.openxmlformats.org/officeDocument/2006/relationships" r:embed="rId1" cstate="print"/>
        <a:srcRect/>
        <a:stretch>
          <a:fillRect/>
        </a:stretch>
      </xdr:blipFill>
      <xdr:spPr bwMode="auto">
        <a:xfrm>
          <a:off x="709085" y="7514179"/>
          <a:ext cx="1259416" cy="10900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2095500</xdr:colOff>
      <xdr:row>12</xdr:row>
      <xdr:rowOff>38100</xdr:rowOff>
    </xdr:from>
    <xdr:to>
      <xdr:col>1</xdr:col>
      <xdr:colOff>3228975</xdr:colOff>
      <xdr:row>12</xdr:row>
      <xdr:rowOff>1190626</xdr:rowOff>
    </xdr:to>
    <xdr:pic>
      <xdr:nvPicPr>
        <xdr:cNvPr id="2" name="Рисунок 2" descr="child-BLANK"/>
        <xdr:cNvPicPr>
          <a:picLocks noChangeAspect="1" noChangeArrowheads="1"/>
        </xdr:cNvPicPr>
      </xdr:nvPicPr>
      <xdr:blipFill>
        <a:blip xmlns:r="http://schemas.openxmlformats.org/officeDocument/2006/relationships" r:embed="rId1" cstate="print"/>
        <a:srcRect/>
        <a:stretch>
          <a:fillRect/>
        </a:stretch>
      </xdr:blipFill>
      <xdr:spPr bwMode="auto">
        <a:xfrm>
          <a:off x="2486025" y="35452050"/>
          <a:ext cx="1133475" cy="1152526"/>
        </a:xfrm>
        <a:prstGeom prst="rect">
          <a:avLst/>
        </a:prstGeom>
        <a:noFill/>
        <a:scene3d>
          <a:camera prst="orthographicFront"/>
          <a:lightRig rig="threePt" dir="t"/>
        </a:scene3d>
        <a:sp3d z="19050"/>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2095500</xdr:colOff>
      <xdr:row>12</xdr:row>
      <xdr:rowOff>38100</xdr:rowOff>
    </xdr:from>
    <xdr:to>
      <xdr:col>1</xdr:col>
      <xdr:colOff>3228975</xdr:colOff>
      <xdr:row>12</xdr:row>
      <xdr:rowOff>1190626</xdr:rowOff>
    </xdr:to>
    <xdr:pic>
      <xdr:nvPicPr>
        <xdr:cNvPr id="2" name="Рисунок 2" descr="child-BLANK"/>
        <xdr:cNvPicPr>
          <a:picLocks noChangeAspect="1" noChangeArrowheads="1"/>
        </xdr:cNvPicPr>
      </xdr:nvPicPr>
      <xdr:blipFill>
        <a:blip xmlns:r="http://schemas.openxmlformats.org/officeDocument/2006/relationships" r:embed="rId1" cstate="print"/>
        <a:srcRect/>
        <a:stretch>
          <a:fillRect/>
        </a:stretch>
      </xdr:blipFill>
      <xdr:spPr bwMode="auto">
        <a:xfrm>
          <a:off x="2524125" y="5372100"/>
          <a:ext cx="1133475" cy="1152526"/>
        </a:xfrm>
        <a:prstGeom prst="rect">
          <a:avLst/>
        </a:prstGeom>
        <a:noFill/>
        <a:scene3d>
          <a:camera prst="orthographicFront"/>
          <a:lightRig rig="threePt" dir="t"/>
        </a:scene3d>
        <a:sp3d z="19050"/>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Normal="100" zoomScaleSheetLayoutView="100" workbookViewId="0"/>
  </sheetViews>
  <sheetFormatPr defaultRowHeight="15" x14ac:dyDescent="0.25"/>
  <cols>
    <col min="1" max="1" width="9.140625" style="16"/>
    <col min="2" max="2" width="60.7109375" style="1" customWidth="1"/>
    <col min="3" max="3" width="21.28515625" style="1" customWidth="1"/>
    <col min="4" max="4" width="6.140625" style="1" customWidth="1"/>
    <col min="5" max="16384" width="9.140625" style="1"/>
  </cols>
  <sheetData>
    <row r="1" spans="1:3" ht="18.75" x14ac:dyDescent="0.25">
      <c r="A1" s="4" t="s">
        <v>20</v>
      </c>
    </row>
    <row r="2" spans="1:3" ht="18.75" x14ac:dyDescent="0.25">
      <c r="B2" s="4"/>
    </row>
    <row r="3" spans="1:3" s="16" customFormat="1" x14ac:dyDescent="0.25">
      <c r="A3" s="7" t="s">
        <v>19</v>
      </c>
      <c r="B3" s="7" t="s">
        <v>0</v>
      </c>
      <c r="C3" s="5">
        <f>SUM(C4:C8)</f>
        <v>1769.9</v>
      </c>
    </row>
    <row r="4" spans="1:3" x14ac:dyDescent="0.25">
      <c r="A4" s="15">
        <v>1</v>
      </c>
      <c r="B4" s="3" t="s">
        <v>3</v>
      </c>
      <c r="C4" s="2">
        <f>'Рождественская мечта'!D266</f>
        <v>1688.2</v>
      </c>
    </row>
    <row r="5" spans="1:3" x14ac:dyDescent="0.25">
      <c r="A5" s="15">
        <v>2</v>
      </c>
      <c r="B5" s="3" t="s">
        <v>32</v>
      </c>
      <c r="C5" s="2">
        <f>'День Победы'!D42</f>
        <v>81.7</v>
      </c>
    </row>
    <row r="6" spans="1:3" x14ac:dyDescent="0.25">
      <c r="A6" s="15">
        <v>3</v>
      </c>
      <c r="B6" s="3"/>
      <c r="C6" s="2"/>
    </row>
    <row r="7" spans="1:3" x14ac:dyDescent="0.25">
      <c r="A7" s="15">
        <v>4</v>
      </c>
      <c r="B7" s="3"/>
      <c r="C7" s="2"/>
    </row>
    <row r="8" spans="1:3" x14ac:dyDescent="0.25">
      <c r="A8" s="15">
        <v>5</v>
      </c>
      <c r="B8" s="3"/>
      <c r="C8" s="2"/>
    </row>
    <row r="9" spans="1:3" x14ac:dyDescent="0.25">
      <c r="A9" s="15"/>
      <c r="B9" s="6" t="s">
        <v>1</v>
      </c>
      <c r="C9" s="5">
        <f>SUM(C10:C14)</f>
        <v>0</v>
      </c>
    </row>
    <row r="10" spans="1:3" ht="45" x14ac:dyDescent="0.25">
      <c r="A10" s="15">
        <v>6</v>
      </c>
      <c r="B10" s="3" t="s">
        <v>4</v>
      </c>
      <c r="C10" s="2"/>
    </row>
    <row r="11" spans="1:3" x14ac:dyDescent="0.25">
      <c r="A11" s="15">
        <v>7</v>
      </c>
      <c r="B11" s="3" t="s">
        <v>7</v>
      </c>
      <c r="C11" s="2"/>
    </row>
    <row r="12" spans="1:3" x14ac:dyDescent="0.25">
      <c r="A12" s="15">
        <v>8</v>
      </c>
      <c r="B12" s="3" t="s">
        <v>8</v>
      </c>
      <c r="C12" s="2"/>
    </row>
    <row r="13" spans="1:3" ht="30" x14ac:dyDescent="0.25">
      <c r="A13" s="15">
        <v>9</v>
      </c>
      <c r="B13" s="3" t="s">
        <v>9</v>
      </c>
      <c r="C13" s="2"/>
    </row>
    <row r="14" spans="1:3" ht="30" x14ac:dyDescent="0.25">
      <c r="A14" s="15">
        <v>10</v>
      </c>
      <c r="B14" s="3" t="s">
        <v>6</v>
      </c>
      <c r="C14" s="2"/>
    </row>
    <row r="15" spans="1:3" x14ac:dyDescent="0.25">
      <c r="A15" s="15"/>
      <c r="B15" s="6" t="s">
        <v>2</v>
      </c>
      <c r="C15" s="5">
        <f>SUM(C16:C16)</f>
        <v>0</v>
      </c>
    </row>
    <row r="16" spans="1:3" x14ac:dyDescent="0.25">
      <c r="A16" s="15">
        <v>6</v>
      </c>
      <c r="B16" s="3" t="s">
        <v>5</v>
      </c>
      <c r="C16" s="2"/>
    </row>
    <row r="17" spans="1:3" x14ac:dyDescent="0.25">
      <c r="A17" s="15"/>
      <c r="B17" s="6"/>
      <c r="C17" s="5">
        <f>SUM(C3+C9+C15)</f>
        <v>1769.9</v>
      </c>
    </row>
  </sheetData>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abSelected="1" view="pageBreakPreview" zoomScaleNormal="100" zoomScaleSheetLayoutView="100" workbookViewId="0">
      <pane xSplit="2" ySplit="3" topLeftCell="C34" activePane="bottomRight" state="frozen"/>
      <selection pane="topRight" activeCell="C1" sqref="C1"/>
      <selection pane="bottomLeft" activeCell="A4" sqref="A4"/>
      <selection pane="bottomRight" activeCell="F37" sqref="F37"/>
    </sheetView>
  </sheetViews>
  <sheetFormatPr defaultRowHeight="15.75" x14ac:dyDescent="0.25"/>
  <cols>
    <col min="1" max="1" width="5.85546875" style="47" bestFit="1" customWidth="1"/>
    <col min="2" max="2" width="77.42578125" style="48" customWidth="1"/>
    <col min="3" max="3" width="8" style="49" bestFit="1" customWidth="1"/>
    <col min="4" max="4" width="17" style="50" bestFit="1" customWidth="1"/>
    <col min="5" max="5" width="28.7109375" style="51" customWidth="1"/>
    <col min="6" max="6" width="15.5703125" style="51" bestFit="1" customWidth="1"/>
    <col min="7" max="7" width="15.140625" style="51" customWidth="1"/>
    <col min="8" max="9" width="13" style="31" bestFit="1" customWidth="1"/>
    <col min="10" max="10" width="9.140625" style="31"/>
    <col min="11" max="11" width="13.5703125" style="31" customWidth="1"/>
    <col min="12" max="12" width="16.7109375" style="31" customWidth="1"/>
    <col min="13" max="16384" width="9.140625" style="31"/>
  </cols>
  <sheetData>
    <row r="1" spans="1:12" s="20" customFormat="1" ht="20.25" x14ac:dyDescent="0.25">
      <c r="A1" s="187" t="s">
        <v>42</v>
      </c>
      <c r="B1" s="187"/>
      <c r="C1" s="187"/>
      <c r="D1" s="187"/>
      <c r="E1" s="187"/>
      <c r="F1" s="187"/>
      <c r="G1" s="167"/>
    </row>
    <row r="2" spans="1:12" s="20" customFormat="1" ht="20.25" x14ac:dyDescent="0.25">
      <c r="A2" s="187" t="s">
        <v>43</v>
      </c>
      <c r="B2" s="187"/>
      <c r="C2" s="187"/>
      <c r="D2" s="187"/>
      <c r="E2" s="187"/>
      <c r="F2" s="187"/>
      <c r="G2" s="167"/>
    </row>
    <row r="3" spans="1:12" s="20" customFormat="1" ht="20.25" x14ac:dyDescent="0.25">
      <c r="A3" s="187" t="s">
        <v>457</v>
      </c>
      <c r="B3" s="187"/>
      <c r="C3" s="187"/>
      <c r="D3" s="187"/>
      <c r="E3" s="187"/>
      <c r="F3" s="187"/>
      <c r="G3" s="167"/>
    </row>
    <row r="4" spans="1:12" s="22" customFormat="1" x14ac:dyDescent="0.25">
      <c r="A4" s="21"/>
      <c r="C4" s="23"/>
      <c r="D4" s="23"/>
      <c r="E4" s="24"/>
      <c r="F4" s="24"/>
      <c r="G4" s="24"/>
    </row>
    <row r="5" spans="1:12" s="20" customFormat="1" ht="20.25" x14ac:dyDescent="0.25">
      <c r="A5" s="25"/>
      <c r="D5" s="188" t="s">
        <v>44</v>
      </c>
      <c r="E5" s="189"/>
      <c r="F5" s="190"/>
      <c r="G5" s="24"/>
      <c r="H5" s="22"/>
      <c r="I5" s="22"/>
      <c r="J5" s="22"/>
      <c r="K5" s="22"/>
      <c r="L5" s="22"/>
    </row>
    <row r="6" spans="1:12" s="22" customFormat="1" x14ac:dyDescent="0.25">
      <c r="A6" s="21"/>
      <c r="D6" s="183" t="s">
        <v>45</v>
      </c>
      <c r="E6" s="183"/>
      <c r="F6" s="173">
        <v>1718574.82</v>
      </c>
      <c r="G6" s="24"/>
    </row>
    <row r="7" spans="1:12" s="22" customFormat="1" x14ac:dyDescent="0.25">
      <c r="A7" s="21"/>
      <c r="D7" s="183" t="s">
        <v>46</v>
      </c>
      <c r="E7" s="183"/>
      <c r="F7" s="173">
        <f>F36</f>
        <v>2530005.7200000002</v>
      </c>
      <c r="G7" s="24"/>
    </row>
    <row r="8" spans="1:12" s="22" customFormat="1" x14ac:dyDescent="0.25">
      <c r="A8" s="21"/>
      <c r="D8" s="183" t="s">
        <v>47</v>
      </c>
      <c r="E8" s="183"/>
      <c r="F8" s="173">
        <f>F92</f>
        <v>2816821.1</v>
      </c>
      <c r="G8" s="24"/>
    </row>
    <row r="9" spans="1:12" s="22" customFormat="1" x14ac:dyDescent="0.25">
      <c r="A9" s="21"/>
      <c r="D9" s="183" t="s">
        <v>48</v>
      </c>
      <c r="E9" s="183"/>
      <c r="F9" s="173">
        <f>F6+F7-F8</f>
        <v>1431759.44</v>
      </c>
      <c r="G9" s="24"/>
    </row>
    <row r="10" spans="1:12" s="22" customFormat="1" x14ac:dyDescent="0.25">
      <c r="A10" s="21"/>
      <c r="C10" s="23"/>
      <c r="D10" s="23"/>
      <c r="E10" s="24"/>
      <c r="F10" s="24"/>
      <c r="G10" s="24"/>
    </row>
    <row r="11" spans="1:12" s="20" customFormat="1" ht="20.25" x14ac:dyDescent="0.25">
      <c r="A11" s="184" t="s">
        <v>49</v>
      </c>
      <c r="B11" s="184"/>
      <c r="C11" s="184"/>
      <c r="D11" s="184"/>
      <c r="E11" s="184"/>
      <c r="F11" s="184"/>
      <c r="G11" s="24"/>
      <c r="H11" s="22"/>
      <c r="I11" s="22"/>
      <c r="J11" s="22"/>
      <c r="K11" s="22"/>
      <c r="L11" s="22"/>
    </row>
    <row r="12" spans="1:12" s="22" customFormat="1" x14ac:dyDescent="0.25">
      <c r="A12" s="21"/>
      <c r="C12" s="23"/>
      <c r="D12" s="23"/>
      <c r="E12" s="24"/>
      <c r="F12" s="24"/>
      <c r="G12" s="24"/>
    </row>
    <row r="13" spans="1:12" s="29" customFormat="1" ht="31.5" customHeight="1" x14ac:dyDescent="0.25">
      <c r="A13" s="26" t="s">
        <v>19</v>
      </c>
      <c r="B13" s="27" t="s">
        <v>50</v>
      </c>
      <c r="C13" s="185" t="s">
        <v>51</v>
      </c>
      <c r="D13" s="186"/>
      <c r="E13" s="28" t="s">
        <v>52</v>
      </c>
      <c r="F13" s="28" t="s">
        <v>53</v>
      </c>
      <c r="G13" s="168"/>
    </row>
    <row r="14" spans="1:12" x14ac:dyDescent="0.25">
      <c r="A14" s="182" t="s">
        <v>54</v>
      </c>
      <c r="B14" s="182"/>
      <c r="C14" s="182"/>
      <c r="D14" s="182"/>
      <c r="E14" s="182"/>
      <c r="F14" s="30">
        <f>SUM(F15:F18)</f>
        <v>770318.97</v>
      </c>
    </row>
    <row r="15" spans="1:12" s="36" customFormat="1" ht="60" x14ac:dyDescent="0.25">
      <c r="A15" s="32">
        <v>1</v>
      </c>
      <c r="B15" s="33" t="s">
        <v>77</v>
      </c>
      <c r="C15" s="177" t="s">
        <v>84</v>
      </c>
      <c r="D15" s="178"/>
      <c r="E15" s="34" t="s">
        <v>79</v>
      </c>
      <c r="F15" s="34">
        <v>17041.509999999998</v>
      </c>
      <c r="G15" s="169"/>
    </row>
    <row r="16" spans="1:12" s="36" customFormat="1" ht="45" x14ac:dyDescent="0.25">
      <c r="A16" s="32">
        <v>2</v>
      </c>
      <c r="B16" s="33" t="s">
        <v>76</v>
      </c>
      <c r="C16" s="177" t="s">
        <v>55</v>
      </c>
      <c r="D16" s="178"/>
      <c r="E16" s="34" t="s">
        <v>80</v>
      </c>
      <c r="F16" s="34">
        <v>358277.46</v>
      </c>
      <c r="G16" s="169"/>
    </row>
    <row r="17" spans="1:7" s="36" customFormat="1" ht="15" x14ac:dyDescent="0.25">
      <c r="A17" s="32">
        <v>3</v>
      </c>
      <c r="B17" s="33" t="s">
        <v>458</v>
      </c>
      <c r="C17" s="177" t="s">
        <v>55</v>
      </c>
      <c r="D17" s="180"/>
      <c r="E17" s="34" t="s">
        <v>451</v>
      </c>
      <c r="F17" s="34">
        <v>95000</v>
      </c>
      <c r="G17" s="169"/>
    </row>
    <row r="18" spans="1:7" s="36" customFormat="1" ht="15" x14ac:dyDescent="0.25">
      <c r="A18" s="32">
        <v>4</v>
      </c>
      <c r="B18" s="33" t="s">
        <v>448</v>
      </c>
      <c r="C18" s="177" t="s">
        <v>55</v>
      </c>
      <c r="D18" s="180"/>
      <c r="E18" s="34" t="s">
        <v>451</v>
      </c>
      <c r="F18" s="34">
        <v>300000</v>
      </c>
      <c r="G18" s="169"/>
    </row>
    <row r="19" spans="1:7" x14ac:dyDescent="0.25">
      <c r="A19" s="182" t="s">
        <v>56</v>
      </c>
      <c r="B19" s="182"/>
      <c r="C19" s="182"/>
      <c r="D19" s="182"/>
      <c r="E19" s="182"/>
      <c r="F19" s="30">
        <f>SUM(F20:G33)</f>
        <v>1704508.35</v>
      </c>
    </row>
    <row r="20" spans="1:7" s="36" customFormat="1" ht="30" x14ac:dyDescent="0.25">
      <c r="A20" s="32">
        <v>1</v>
      </c>
      <c r="B20" s="33" t="s">
        <v>74</v>
      </c>
      <c r="C20" s="177" t="s">
        <v>55</v>
      </c>
      <c r="D20" s="178"/>
      <c r="E20" s="34" t="s">
        <v>83</v>
      </c>
      <c r="F20" s="34">
        <v>600000</v>
      </c>
      <c r="G20" s="169"/>
    </row>
    <row r="21" spans="1:7" s="36" customFormat="1" ht="30" x14ac:dyDescent="0.25">
      <c r="A21" s="32">
        <v>2</v>
      </c>
      <c r="B21" s="33" t="s">
        <v>75</v>
      </c>
      <c r="C21" s="177" t="s">
        <v>55</v>
      </c>
      <c r="D21" s="178"/>
      <c r="E21" s="34" t="s">
        <v>78</v>
      </c>
      <c r="F21" s="34">
        <v>301000</v>
      </c>
      <c r="G21" s="169"/>
    </row>
    <row r="22" spans="1:7" s="36" customFormat="1" ht="30" x14ac:dyDescent="0.25">
      <c r="A22" s="32">
        <v>3</v>
      </c>
      <c r="B22" s="33" t="s">
        <v>459</v>
      </c>
      <c r="C22" s="177" t="s">
        <v>55</v>
      </c>
      <c r="D22" s="178"/>
      <c r="E22" s="34" t="s">
        <v>81</v>
      </c>
      <c r="F22" s="34">
        <v>1000</v>
      </c>
      <c r="G22" s="169"/>
    </row>
    <row r="23" spans="1:7" s="36" customFormat="1" ht="30" x14ac:dyDescent="0.25">
      <c r="A23" s="32">
        <v>4</v>
      </c>
      <c r="B23" s="33" t="s">
        <v>460</v>
      </c>
      <c r="C23" s="177" t="s">
        <v>55</v>
      </c>
      <c r="D23" s="178"/>
      <c r="E23" s="34" t="s">
        <v>82</v>
      </c>
      <c r="F23" s="34">
        <v>12000</v>
      </c>
      <c r="G23" s="169"/>
    </row>
    <row r="24" spans="1:7" s="36" customFormat="1" ht="30" x14ac:dyDescent="0.25">
      <c r="A24" s="32">
        <v>5</v>
      </c>
      <c r="B24" s="33" t="s">
        <v>461</v>
      </c>
      <c r="C24" s="177" t="s">
        <v>55</v>
      </c>
      <c r="D24" s="178"/>
      <c r="E24" s="34" t="s">
        <v>82</v>
      </c>
      <c r="F24" s="34">
        <v>2000</v>
      </c>
      <c r="G24" s="169"/>
    </row>
    <row r="25" spans="1:7" s="36" customFormat="1" ht="30" x14ac:dyDescent="0.25">
      <c r="A25" s="32">
        <v>6</v>
      </c>
      <c r="B25" s="33" t="s">
        <v>445</v>
      </c>
      <c r="C25" s="177" t="s">
        <v>55</v>
      </c>
      <c r="D25" s="178"/>
      <c r="E25" s="34" t="s">
        <v>446</v>
      </c>
      <c r="F25" s="34">
        <v>31858.35</v>
      </c>
      <c r="G25" s="169"/>
    </row>
    <row r="26" spans="1:7" s="36" customFormat="1" ht="30" x14ac:dyDescent="0.25">
      <c r="A26" s="32">
        <v>7</v>
      </c>
      <c r="B26" s="33" t="s">
        <v>462</v>
      </c>
      <c r="C26" s="179" t="s">
        <v>55</v>
      </c>
      <c r="D26" s="180"/>
      <c r="E26" s="34" t="s">
        <v>82</v>
      </c>
      <c r="F26" s="34">
        <v>12000</v>
      </c>
      <c r="G26" s="169"/>
    </row>
    <row r="27" spans="1:7" s="36" customFormat="1" ht="30" x14ac:dyDescent="0.25">
      <c r="A27" s="32">
        <v>8</v>
      </c>
      <c r="B27" s="33" t="s">
        <v>463</v>
      </c>
      <c r="C27" s="179" t="s">
        <v>55</v>
      </c>
      <c r="D27" s="181"/>
      <c r="E27" s="34" t="s">
        <v>82</v>
      </c>
      <c r="F27" s="34">
        <v>6000</v>
      </c>
      <c r="G27" s="169"/>
    </row>
    <row r="28" spans="1:7" s="36" customFormat="1" ht="36" customHeight="1" x14ac:dyDescent="0.25">
      <c r="A28" s="32">
        <v>9</v>
      </c>
      <c r="B28" s="33" t="s">
        <v>464</v>
      </c>
      <c r="C28" s="179" t="s">
        <v>55</v>
      </c>
      <c r="D28" s="181"/>
      <c r="E28" s="34" t="s">
        <v>82</v>
      </c>
      <c r="F28" s="34">
        <v>663100</v>
      </c>
      <c r="G28" s="169"/>
    </row>
    <row r="29" spans="1:7" s="36" customFormat="1" ht="30" customHeight="1" x14ac:dyDescent="0.25">
      <c r="A29" s="32">
        <v>10</v>
      </c>
      <c r="B29" s="33" t="s">
        <v>465</v>
      </c>
      <c r="C29" s="179" t="s">
        <v>55</v>
      </c>
      <c r="D29" s="181"/>
      <c r="E29" s="34" t="s">
        <v>82</v>
      </c>
      <c r="F29" s="34">
        <v>15000</v>
      </c>
      <c r="G29" s="169"/>
    </row>
    <row r="30" spans="1:7" s="36" customFormat="1" ht="30" x14ac:dyDescent="0.25">
      <c r="A30" s="32">
        <v>11</v>
      </c>
      <c r="B30" s="33" t="s">
        <v>466</v>
      </c>
      <c r="C30" s="179" t="s">
        <v>55</v>
      </c>
      <c r="D30" s="181"/>
      <c r="E30" s="34" t="s">
        <v>82</v>
      </c>
      <c r="F30" s="34">
        <v>550</v>
      </c>
      <c r="G30" s="169"/>
    </row>
    <row r="31" spans="1:7" s="36" customFormat="1" ht="30" customHeight="1" x14ac:dyDescent="0.25">
      <c r="A31" s="32">
        <v>12</v>
      </c>
      <c r="B31" s="33" t="s">
        <v>467</v>
      </c>
      <c r="C31" s="179" t="s">
        <v>55</v>
      </c>
      <c r="D31" s="181"/>
      <c r="E31" s="174" t="s">
        <v>447</v>
      </c>
      <c r="F31" s="34">
        <v>30000</v>
      </c>
      <c r="G31" s="169"/>
    </row>
    <row r="32" spans="1:7" s="36" customFormat="1" ht="30" customHeight="1" x14ac:dyDescent="0.25">
      <c r="A32" s="32">
        <v>13</v>
      </c>
      <c r="B32" s="33" t="s">
        <v>468</v>
      </c>
      <c r="C32" s="179" t="s">
        <v>55</v>
      </c>
      <c r="D32" s="181"/>
      <c r="E32" s="174" t="s">
        <v>447</v>
      </c>
      <c r="F32" s="34">
        <v>12000</v>
      </c>
      <c r="G32" s="169"/>
    </row>
    <row r="33" spans="1:7" s="36" customFormat="1" ht="30" customHeight="1" x14ac:dyDescent="0.25">
      <c r="A33" s="32">
        <v>14</v>
      </c>
      <c r="B33" s="33" t="s">
        <v>469</v>
      </c>
      <c r="C33" s="179" t="s">
        <v>55</v>
      </c>
      <c r="D33" s="181"/>
      <c r="E33" s="174" t="s">
        <v>447</v>
      </c>
      <c r="F33" s="34">
        <v>18000</v>
      </c>
      <c r="G33" s="169"/>
    </row>
    <row r="34" spans="1:7" x14ac:dyDescent="0.25">
      <c r="A34" s="194" t="s">
        <v>57</v>
      </c>
      <c r="B34" s="195"/>
      <c r="C34" s="195"/>
      <c r="D34" s="195"/>
      <c r="E34" s="196"/>
      <c r="F34" s="30">
        <f>F35</f>
        <v>55178.400000000001</v>
      </c>
    </row>
    <row r="35" spans="1:7" s="36" customFormat="1" ht="15" x14ac:dyDescent="0.25">
      <c r="A35" s="32">
        <v>1</v>
      </c>
      <c r="B35" s="38" t="s">
        <v>444</v>
      </c>
      <c r="C35" s="198"/>
      <c r="D35" s="199"/>
      <c r="E35" s="35"/>
      <c r="F35" s="35">
        <v>55178.400000000001</v>
      </c>
      <c r="G35" s="169"/>
    </row>
    <row r="36" spans="1:7" s="29" customFormat="1" ht="20.25" x14ac:dyDescent="0.25">
      <c r="A36" s="191" t="s">
        <v>58</v>
      </c>
      <c r="B36" s="192"/>
      <c r="C36" s="192"/>
      <c r="D36" s="192"/>
      <c r="E36" s="193"/>
      <c r="F36" s="30">
        <f>F14+F19+F34</f>
        <v>2530005.7200000002</v>
      </c>
      <c r="G36" s="168"/>
    </row>
    <row r="37" spans="1:7" s="22" customFormat="1" x14ac:dyDescent="0.25">
      <c r="A37" s="21"/>
      <c r="C37" s="23"/>
      <c r="D37" s="23"/>
      <c r="E37" s="24"/>
      <c r="F37" s="24"/>
      <c r="G37" s="24"/>
    </row>
    <row r="38" spans="1:7" s="20" customFormat="1" ht="20.25" x14ac:dyDescent="0.25">
      <c r="A38" s="184" t="s">
        <v>59</v>
      </c>
      <c r="B38" s="184"/>
      <c r="C38" s="184"/>
      <c r="D38" s="184"/>
      <c r="E38" s="184"/>
      <c r="F38" s="184"/>
      <c r="G38" s="167"/>
    </row>
    <row r="39" spans="1:7" s="22" customFormat="1" x14ac:dyDescent="0.25">
      <c r="A39" s="21"/>
      <c r="C39" s="23"/>
      <c r="D39" s="23"/>
      <c r="E39" s="24"/>
      <c r="F39" s="24"/>
      <c r="G39" s="24"/>
    </row>
    <row r="40" spans="1:7" s="29" customFormat="1" ht="31.5" customHeight="1" x14ac:dyDescent="0.25">
      <c r="A40" s="26" t="s">
        <v>19</v>
      </c>
      <c r="B40" s="27" t="s">
        <v>50</v>
      </c>
      <c r="C40" s="27" t="s">
        <v>60</v>
      </c>
      <c r="D40" s="39" t="s">
        <v>61</v>
      </c>
      <c r="E40" s="28" t="s">
        <v>62</v>
      </c>
      <c r="F40" s="28" t="s">
        <v>53</v>
      </c>
      <c r="G40" s="168"/>
    </row>
    <row r="41" spans="1:7" s="29" customFormat="1" ht="31.5" customHeight="1" x14ac:dyDescent="0.25">
      <c r="A41" s="191" t="s">
        <v>63</v>
      </c>
      <c r="B41" s="192"/>
      <c r="C41" s="192"/>
      <c r="D41" s="192"/>
      <c r="E41" s="193"/>
      <c r="F41" s="30">
        <f>SUM(F42+F61+F64)</f>
        <v>2099958.27</v>
      </c>
      <c r="G41" s="168"/>
    </row>
    <row r="42" spans="1:7" x14ac:dyDescent="0.25">
      <c r="A42" s="197" t="s">
        <v>470</v>
      </c>
      <c r="B42" s="197"/>
      <c r="C42" s="197"/>
      <c r="D42" s="197"/>
      <c r="E42" s="197"/>
      <c r="F42" s="176">
        <f>SUM(F44:F60)</f>
        <v>1787793.6</v>
      </c>
    </row>
    <row r="43" spans="1:7" ht="142.5" customHeight="1" x14ac:dyDescent="0.25">
      <c r="A43" s="52"/>
      <c r="B43" s="91" t="s">
        <v>486</v>
      </c>
      <c r="C43" s="90"/>
      <c r="D43" s="90"/>
      <c r="E43" s="53"/>
      <c r="F43" s="77"/>
    </row>
    <row r="44" spans="1:7" s="36" customFormat="1" ht="60" x14ac:dyDescent="0.25">
      <c r="A44" s="59">
        <v>1</v>
      </c>
      <c r="B44" s="33" t="s">
        <v>471</v>
      </c>
      <c r="C44" s="40" t="s">
        <v>64</v>
      </c>
      <c r="D44" s="41">
        <v>398</v>
      </c>
      <c r="E44" s="35">
        <f>F44/D44</f>
        <v>2164.378391959799</v>
      </c>
      <c r="F44" s="63">
        <v>861422.6</v>
      </c>
      <c r="G44" s="169"/>
    </row>
    <row r="45" spans="1:7" s="36" customFormat="1" ht="189.75" customHeight="1" x14ac:dyDescent="0.25">
      <c r="A45" s="32">
        <v>2</v>
      </c>
      <c r="B45" s="33" t="s">
        <v>472</v>
      </c>
      <c r="C45" s="40" t="s">
        <v>65</v>
      </c>
      <c r="D45" s="44">
        <v>127</v>
      </c>
      <c r="E45" s="35">
        <f t="shared" ref="E45:E48" si="0">F45/D45</f>
        <v>4663.2755905511813</v>
      </c>
      <c r="F45" s="35">
        <v>592236</v>
      </c>
      <c r="G45" s="169"/>
    </row>
    <row r="46" spans="1:7" s="36" customFormat="1" ht="105" x14ac:dyDescent="0.25">
      <c r="A46" s="32">
        <v>3</v>
      </c>
      <c r="B46" s="33" t="s">
        <v>475</v>
      </c>
      <c r="C46" s="40" t="s">
        <v>64</v>
      </c>
      <c r="D46" s="41">
        <v>3</v>
      </c>
      <c r="E46" s="35">
        <f t="shared" si="0"/>
        <v>43000</v>
      </c>
      <c r="F46" s="35">
        <v>129000</v>
      </c>
      <c r="G46" s="169"/>
    </row>
    <row r="47" spans="1:7" s="36" customFormat="1" ht="60" x14ac:dyDescent="0.25">
      <c r="A47" s="32">
        <v>4</v>
      </c>
      <c r="B47" s="33" t="s">
        <v>473</v>
      </c>
      <c r="C47" s="40" t="s">
        <v>64</v>
      </c>
      <c r="D47" s="41">
        <v>1</v>
      </c>
      <c r="E47" s="35">
        <f t="shared" si="0"/>
        <v>35400</v>
      </c>
      <c r="F47" s="35">
        <v>35400</v>
      </c>
      <c r="G47" s="169"/>
    </row>
    <row r="48" spans="1:7" s="36" customFormat="1" ht="60" x14ac:dyDescent="0.25">
      <c r="A48" s="32">
        <v>5</v>
      </c>
      <c r="B48" s="33" t="s">
        <v>474</v>
      </c>
      <c r="C48" s="40" t="s">
        <v>64</v>
      </c>
      <c r="D48" s="41">
        <v>1</v>
      </c>
      <c r="E48" s="35">
        <f t="shared" si="0"/>
        <v>11800</v>
      </c>
      <c r="F48" s="35">
        <v>11800</v>
      </c>
      <c r="G48" s="169"/>
    </row>
    <row r="49" spans="1:7" s="36" customFormat="1" ht="45" x14ac:dyDescent="0.25">
      <c r="A49" s="54">
        <v>7</v>
      </c>
      <c r="B49" s="55" t="s">
        <v>90</v>
      </c>
      <c r="C49" s="67"/>
      <c r="D49" s="70"/>
      <c r="E49" s="73"/>
      <c r="F49" s="73"/>
      <c r="G49" s="169"/>
    </row>
    <row r="50" spans="1:7" s="36" customFormat="1" ht="15" x14ac:dyDescent="0.25">
      <c r="A50" s="64"/>
      <c r="B50" s="66" t="s">
        <v>477</v>
      </c>
      <c r="C50" s="68" t="s">
        <v>64</v>
      </c>
      <c r="D50" s="71">
        <v>136</v>
      </c>
      <c r="E50" s="74">
        <f t="shared" ref="E50:E60" si="1">F50/D50</f>
        <v>101.91176470588235</v>
      </c>
      <c r="F50" s="74">
        <v>13860</v>
      </c>
      <c r="G50" s="169"/>
    </row>
    <row r="51" spans="1:7" s="36" customFormat="1" ht="36" x14ac:dyDescent="0.25">
      <c r="A51" s="64"/>
      <c r="B51" s="66" t="s">
        <v>478</v>
      </c>
      <c r="C51" s="68" t="s">
        <v>64</v>
      </c>
      <c r="D51" s="71">
        <v>190</v>
      </c>
      <c r="E51" s="74">
        <f t="shared" ref="E51:E59" si="2">F51/D51</f>
        <v>133.63157894736841</v>
      </c>
      <c r="F51" s="74">
        <v>25390</v>
      </c>
      <c r="G51" s="169"/>
    </row>
    <row r="52" spans="1:7" s="36" customFormat="1" ht="15" x14ac:dyDescent="0.25">
      <c r="A52" s="64"/>
      <c r="B52" s="66" t="s">
        <v>479</v>
      </c>
      <c r="C52" s="68" t="s">
        <v>64</v>
      </c>
      <c r="D52" s="71">
        <v>163</v>
      </c>
      <c r="E52" s="74">
        <f t="shared" si="2"/>
        <v>120.4601226993865</v>
      </c>
      <c r="F52" s="74">
        <v>19635</v>
      </c>
      <c r="G52" s="169"/>
    </row>
    <row r="53" spans="1:7" s="36" customFormat="1" ht="15" x14ac:dyDescent="0.25">
      <c r="A53" s="64"/>
      <c r="B53" s="66" t="s">
        <v>480</v>
      </c>
      <c r="C53" s="68" t="s">
        <v>64</v>
      </c>
      <c r="D53" s="71">
        <v>163</v>
      </c>
      <c r="E53" s="74">
        <f t="shared" si="2"/>
        <v>113.37423312883436</v>
      </c>
      <c r="F53" s="74">
        <v>18480</v>
      </c>
      <c r="G53" s="169"/>
    </row>
    <row r="54" spans="1:7" s="36" customFormat="1" ht="15" x14ac:dyDescent="0.25">
      <c r="A54" s="64"/>
      <c r="B54" s="66" t="s">
        <v>481</v>
      </c>
      <c r="C54" s="68" t="s">
        <v>64</v>
      </c>
      <c r="D54" s="71">
        <v>163</v>
      </c>
      <c r="E54" s="74">
        <f t="shared" ref="E54" si="3">F54/D54</f>
        <v>100</v>
      </c>
      <c r="F54" s="74">
        <v>16300</v>
      </c>
      <c r="G54" s="169"/>
    </row>
    <row r="55" spans="1:7" s="36" customFormat="1" ht="15" x14ac:dyDescent="0.25">
      <c r="A55" s="64"/>
      <c r="B55" s="66" t="s">
        <v>482</v>
      </c>
      <c r="C55" s="68" t="s">
        <v>64</v>
      </c>
      <c r="D55" s="71">
        <v>1</v>
      </c>
      <c r="E55" s="74">
        <f t="shared" ref="E55" si="4">F55/D55</f>
        <v>5000</v>
      </c>
      <c r="F55" s="74">
        <v>5000</v>
      </c>
      <c r="G55" s="169"/>
    </row>
    <row r="56" spans="1:7" s="36" customFormat="1" ht="15" x14ac:dyDescent="0.25">
      <c r="A56" s="64"/>
      <c r="B56" s="66" t="s">
        <v>483</v>
      </c>
      <c r="C56" s="68" t="s">
        <v>64</v>
      </c>
      <c r="D56" s="71">
        <v>10</v>
      </c>
      <c r="E56" s="74">
        <f t="shared" ref="E56" si="5">F56/D56</f>
        <v>100</v>
      </c>
      <c r="F56" s="74">
        <v>1000</v>
      </c>
      <c r="G56" s="169"/>
    </row>
    <row r="57" spans="1:7" s="36" customFormat="1" ht="15" x14ac:dyDescent="0.25">
      <c r="A57" s="64"/>
      <c r="B57" s="66" t="s">
        <v>484</v>
      </c>
      <c r="C57" s="68" t="s">
        <v>64</v>
      </c>
      <c r="D57" s="71">
        <v>8</v>
      </c>
      <c r="E57" s="74">
        <f t="shared" ref="E57" si="6">F57/D57</f>
        <v>156.25</v>
      </c>
      <c r="F57" s="74">
        <v>1250</v>
      </c>
      <c r="G57" s="169"/>
    </row>
    <row r="58" spans="1:7" s="36" customFormat="1" ht="35.25" customHeight="1" x14ac:dyDescent="0.25">
      <c r="A58" s="65"/>
      <c r="B58" s="96" t="s">
        <v>320</v>
      </c>
      <c r="C58" s="69"/>
      <c r="D58" s="72"/>
      <c r="E58" s="75"/>
      <c r="F58" s="75"/>
      <c r="G58" s="169"/>
    </row>
    <row r="59" spans="1:7" s="36" customFormat="1" ht="45" x14ac:dyDescent="0.25">
      <c r="A59" s="59">
        <v>8</v>
      </c>
      <c r="B59" s="60" t="s">
        <v>476</v>
      </c>
      <c r="C59" s="61" t="s">
        <v>64</v>
      </c>
      <c r="D59" s="62">
        <v>130</v>
      </c>
      <c r="E59" s="63">
        <f t="shared" si="2"/>
        <v>300</v>
      </c>
      <c r="F59" s="63">
        <v>39000</v>
      </c>
      <c r="G59" s="169"/>
    </row>
    <row r="60" spans="1:7" s="36" customFormat="1" ht="45" x14ac:dyDescent="0.25">
      <c r="A60" s="32">
        <v>9</v>
      </c>
      <c r="B60" s="33" t="s">
        <v>322</v>
      </c>
      <c r="C60" s="40" t="s">
        <v>64</v>
      </c>
      <c r="D60" s="41">
        <v>110</v>
      </c>
      <c r="E60" s="35">
        <f t="shared" si="1"/>
        <v>163.81818181818181</v>
      </c>
      <c r="F60" s="35">
        <v>18020</v>
      </c>
      <c r="G60" s="169"/>
    </row>
    <row r="61" spans="1:7" s="46" customFormat="1" ht="15.75" customHeight="1" x14ac:dyDescent="0.25">
      <c r="A61" s="194" t="s">
        <v>456</v>
      </c>
      <c r="B61" s="195"/>
      <c r="C61" s="195"/>
      <c r="D61" s="195"/>
      <c r="E61" s="196"/>
      <c r="F61" s="175">
        <f>SUM(F62:F63)</f>
        <v>3278.11</v>
      </c>
      <c r="G61" s="170"/>
    </row>
    <row r="62" spans="1:7" s="37" customFormat="1" ht="60" x14ac:dyDescent="0.25">
      <c r="A62" s="42"/>
      <c r="B62" s="38" t="s">
        <v>430</v>
      </c>
      <c r="C62" s="40"/>
      <c r="D62" s="43"/>
      <c r="E62" s="34"/>
      <c r="F62" s="34"/>
      <c r="G62" s="171"/>
    </row>
    <row r="63" spans="1:7" s="36" customFormat="1" ht="15" x14ac:dyDescent="0.25">
      <c r="A63" s="32">
        <v>1</v>
      </c>
      <c r="B63" s="38" t="s">
        <v>428</v>
      </c>
      <c r="C63" s="40"/>
      <c r="D63" s="44"/>
      <c r="E63" s="35"/>
      <c r="F63" s="35">
        <v>3278.11</v>
      </c>
      <c r="G63" s="169"/>
    </row>
    <row r="64" spans="1:7" ht="40.5" customHeight="1" x14ac:dyDescent="0.25">
      <c r="A64" s="194" t="s">
        <v>455</v>
      </c>
      <c r="B64" s="195"/>
      <c r="C64" s="195"/>
      <c r="D64" s="195"/>
      <c r="E64" s="196"/>
      <c r="F64" s="175">
        <f>SUM(F65:F71)</f>
        <v>308886.56</v>
      </c>
    </row>
    <row r="65" spans="1:7" s="36" customFormat="1" ht="15" x14ac:dyDescent="0.25">
      <c r="A65" s="32">
        <v>1</v>
      </c>
      <c r="B65" s="38" t="s">
        <v>437</v>
      </c>
      <c r="C65" s="40" t="s">
        <v>65</v>
      </c>
      <c r="D65" s="44">
        <v>1</v>
      </c>
      <c r="E65" s="35">
        <f>F65/D65</f>
        <v>67945.52</v>
      </c>
      <c r="F65" s="34">
        <v>67945.52</v>
      </c>
      <c r="G65" s="169"/>
    </row>
    <row r="66" spans="1:7" s="36" customFormat="1" ht="15" x14ac:dyDescent="0.25">
      <c r="A66" s="32">
        <v>2</v>
      </c>
      <c r="B66" s="38" t="s">
        <v>68</v>
      </c>
      <c r="C66" s="40" t="s">
        <v>65</v>
      </c>
      <c r="D66" s="44">
        <v>1</v>
      </c>
      <c r="E66" s="35">
        <f>F66/D66</f>
        <v>150000</v>
      </c>
      <c r="F66" s="34">
        <v>150000</v>
      </c>
      <c r="G66" s="169"/>
    </row>
    <row r="67" spans="1:7" s="36" customFormat="1" ht="15" x14ac:dyDescent="0.25">
      <c r="A67" s="32">
        <v>3</v>
      </c>
      <c r="B67" s="38" t="s">
        <v>431</v>
      </c>
      <c r="C67" s="40"/>
      <c r="D67" s="44"/>
      <c r="E67" s="35"/>
      <c r="F67" s="35">
        <v>47948.01</v>
      </c>
      <c r="G67" s="169"/>
    </row>
    <row r="68" spans="1:7" s="36" customFormat="1" ht="15" x14ac:dyDescent="0.25">
      <c r="A68" s="32">
        <v>4</v>
      </c>
      <c r="B68" s="38" t="s">
        <v>432</v>
      </c>
      <c r="C68" s="40"/>
      <c r="D68" s="44"/>
      <c r="E68" s="35"/>
      <c r="F68" s="35">
        <v>6320.42</v>
      </c>
      <c r="G68" s="169"/>
    </row>
    <row r="69" spans="1:7" s="36" customFormat="1" ht="15" x14ac:dyDescent="0.25">
      <c r="A69" s="32">
        <v>5</v>
      </c>
      <c r="B69" s="38" t="s">
        <v>433</v>
      </c>
      <c r="C69" s="40"/>
      <c r="D69" s="44"/>
      <c r="E69" s="35"/>
      <c r="F69" s="35">
        <v>435.89</v>
      </c>
      <c r="G69" s="169"/>
    </row>
    <row r="70" spans="1:7" s="36" customFormat="1" ht="15" x14ac:dyDescent="0.25">
      <c r="A70" s="32">
        <v>6</v>
      </c>
      <c r="B70" s="38" t="s">
        <v>434</v>
      </c>
      <c r="C70" s="40"/>
      <c r="D70" s="44"/>
      <c r="E70" s="35"/>
      <c r="F70" s="35">
        <v>11115.22</v>
      </c>
      <c r="G70" s="169"/>
    </row>
    <row r="71" spans="1:7" s="36" customFormat="1" ht="15" x14ac:dyDescent="0.25">
      <c r="A71" s="32">
        <v>7</v>
      </c>
      <c r="B71" s="38" t="s">
        <v>438</v>
      </c>
      <c r="C71" s="40"/>
      <c r="D71" s="44"/>
      <c r="E71" s="35"/>
      <c r="F71" s="35">
        <v>25121.5</v>
      </c>
      <c r="G71" s="169"/>
    </row>
    <row r="72" spans="1:7" s="29" customFormat="1" ht="31.5" customHeight="1" x14ac:dyDescent="0.25">
      <c r="A72" s="191" t="s">
        <v>69</v>
      </c>
      <c r="B72" s="192"/>
      <c r="C72" s="192"/>
      <c r="D72" s="192"/>
      <c r="E72" s="193"/>
      <c r="F72" s="30">
        <f>F73+F81</f>
        <v>716862.83</v>
      </c>
      <c r="G72" s="168"/>
    </row>
    <row r="73" spans="1:7" ht="40.5" customHeight="1" x14ac:dyDescent="0.25">
      <c r="A73" s="182" t="s">
        <v>70</v>
      </c>
      <c r="B73" s="182"/>
      <c r="C73" s="182"/>
      <c r="D73" s="182"/>
      <c r="E73" s="182"/>
      <c r="F73" s="175">
        <f>SUM(F74:F80)</f>
        <v>350013.61</v>
      </c>
    </row>
    <row r="74" spans="1:7" s="36" customFormat="1" ht="15" x14ac:dyDescent="0.25">
      <c r="A74" s="32">
        <v>1</v>
      </c>
      <c r="B74" s="38" t="s">
        <v>436</v>
      </c>
      <c r="C74" s="40" t="s">
        <v>65</v>
      </c>
      <c r="D74" s="44">
        <v>1</v>
      </c>
      <c r="E74" s="35">
        <f t="shared" ref="E74:E75" si="7">F74/D74</f>
        <v>0</v>
      </c>
      <c r="F74" s="35">
        <v>0</v>
      </c>
      <c r="G74" s="169"/>
    </row>
    <row r="75" spans="1:7" s="36" customFormat="1" ht="15" x14ac:dyDescent="0.25">
      <c r="A75" s="32">
        <v>2</v>
      </c>
      <c r="B75" s="38" t="s">
        <v>435</v>
      </c>
      <c r="C75" s="40" t="s">
        <v>65</v>
      </c>
      <c r="D75" s="44">
        <v>1</v>
      </c>
      <c r="E75" s="35">
        <f t="shared" si="7"/>
        <v>240837.14</v>
      </c>
      <c r="F75" s="35">
        <v>240837.14</v>
      </c>
      <c r="G75" s="169"/>
    </row>
    <row r="76" spans="1:7" s="36" customFormat="1" ht="15" x14ac:dyDescent="0.25">
      <c r="A76" s="32">
        <v>3</v>
      </c>
      <c r="B76" s="38" t="s">
        <v>431</v>
      </c>
      <c r="C76" s="40"/>
      <c r="D76" s="44"/>
      <c r="E76" s="35"/>
      <c r="F76" s="35">
        <v>55573.38</v>
      </c>
      <c r="G76" s="169"/>
    </row>
    <row r="77" spans="1:7" s="36" customFormat="1" ht="15" x14ac:dyDescent="0.25">
      <c r="A77" s="32">
        <v>4</v>
      </c>
      <c r="B77" s="38" t="s">
        <v>432</v>
      </c>
      <c r="C77" s="40"/>
      <c r="D77" s="44"/>
      <c r="E77" s="35"/>
      <c r="F77" s="35">
        <v>7325.58</v>
      </c>
      <c r="G77" s="169"/>
    </row>
    <row r="78" spans="1:7" s="36" customFormat="1" ht="15" x14ac:dyDescent="0.25">
      <c r="A78" s="32">
        <v>5</v>
      </c>
      <c r="B78" s="38" t="s">
        <v>433</v>
      </c>
      <c r="C78" s="40"/>
      <c r="D78" s="44"/>
      <c r="E78" s="35"/>
      <c r="F78" s="35">
        <v>505.23</v>
      </c>
      <c r="G78" s="169"/>
    </row>
    <row r="79" spans="1:7" s="36" customFormat="1" ht="15" x14ac:dyDescent="0.25">
      <c r="A79" s="32">
        <v>6</v>
      </c>
      <c r="B79" s="38" t="s">
        <v>434</v>
      </c>
      <c r="C79" s="40"/>
      <c r="D79" s="44"/>
      <c r="E79" s="35"/>
      <c r="F79" s="35">
        <v>12882.92</v>
      </c>
      <c r="G79" s="169"/>
    </row>
    <row r="80" spans="1:7" s="36" customFormat="1" ht="15" x14ac:dyDescent="0.25">
      <c r="A80" s="32">
        <v>7</v>
      </c>
      <c r="B80" s="38" t="s">
        <v>438</v>
      </c>
      <c r="C80" s="40"/>
      <c r="D80" s="44"/>
      <c r="E80" s="35"/>
      <c r="F80" s="35">
        <v>32889.360000000001</v>
      </c>
      <c r="G80" s="169"/>
    </row>
    <row r="81" spans="1:7" s="46" customFormat="1" ht="40.5" customHeight="1" x14ac:dyDescent="0.25">
      <c r="A81" s="182" t="s">
        <v>71</v>
      </c>
      <c r="B81" s="182"/>
      <c r="C81" s="182"/>
      <c r="D81" s="182"/>
      <c r="E81" s="182"/>
      <c r="F81" s="45">
        <f>SUM(F82:F88)</f>
        <v>366849.22</v>
      </c>
      <c r="G81" s="170"/>
    </row>
    <row r="82" spans="1:7" s="37" customFormat="1" ht="15" x14ac:dyDescent="0.25">
      <c r="A82" s="42">
        <v>1</v>
      </c>
      <c r="B82" s="38" t="s">
        <v>439</v>
      </c>
      <c r="C82" s="40"/>
      <c r="D82" s="43"/>
      <c r="E82" s="34"/>
      <c r="F82" s="34"/>
      <c r="G82" s="171"/>
    </row>
    <row r="83" spans="1:7" s="37" customFormat="1" ht="15" x14ac:dyDescent="0.25">
      <c r="A83" s="42">
        <v>2</v>
      </c>
      <c r="B83" s="38" t="s">
        <v>440</v>
      </c>
      <c r="C83" s="40"/>
      <c r="D83" s="43"/>
      <c r="E83" s="34"/>
      <c r="F83" s="34">
        <v>4950.5600000000004</v>
      </c>
      <c r="G83" s="171"/>
    </row>
    <row r="84" spans="1:7" s="37" customFormat="1" ht="15" x14ac:dyDescent="0.25">
      <c r="A84" s="42">
        <v>3</v>
      </c>
      <c r="B84" s="38" t="s">
        <v>441</v>
      </c>
      <c r="C84" s="40"/>
      <c r="D84" s="43"/>
      <c r="E84" s="34"/>
      <c r="F84" s="34">
        <v>29228.47</v>
      </c>
      <c r="G84" s="171"/>
    </row>
    <row r="85" spans="1:7" s="37" customFormat="1" ht="15" x14ac:dyDescent="0.25">
      <c r="A85" s="42">
        <v>4</v>
      </c>
      <c r="B85" s="38" t="s">
        <v>442</v>
      </c>
      <c r="C85" s="40"/>
      <c r="D85" s="43"/>
      <c r="E85" s="34"/>
      <c r="F85" s="34">
        <v>36.130000000000003</v>
      </c>
      <c r="G85" s="171"/>
    </row>
    <row r="86" spans="1:7" s="37" customFormat="1" ht="15" x14ac:dyDescent="0.25">
      <c r="A86" s="42">
        <v>5</v>
      </c>
      <c r="B86" s="38" t="s">
        <v>443</v>
      </c>
      <c r="C86" s="40"/>
      <c r="D86" s="43"/>
      <c r="E86" s="34"/>
      <c r="F86" s="34">
        <v>357.06</v>
      </c>
      <c r="G86" s="171"/>
    </row>
    <row r="87" spans="1:7" s="37" customFormat="1" ht="15" x14ac:dyDescent="0.25">
      <c r="A87" s="42">
        <v>6</v>
      </c>
      <c r="B87" s="38" t="s">
        <v>7</v>
      </c>
      <c r="C87" s="40"/>
      <c r="D87" s="43"/>
      <c r="E87" s="34"/>
      <c r="F87" s="34">
        <v>24277</v>
      </c>
      <c r="G87" s="171"/>
    </row>
    <row r="88" spans="1:7" s="37" customFormat="1" ht="15" x14ac:dyDescent="0.25">
      <c r="A88" s="42">
        <v>7</v>
      </c>
      <c r="B88" s="38" t="s">
        <v>485</v>
      </c>
      <c r="C88" s="40"/>
      <c r="D88" s="43"/>
      <c r="E88" s="34"/>
      <c r="F88" s="34">
        <v>308000</v>
      </c>
      <c r="G88" s="171"/>
    </row>
    <row r="89" spans="1:7" s="29" customFormat="1" ht="31.5" customHeight="1" x14ac:dyDescent="0.25">
      <c r="A89" s="191" t="s">
        <v>72</v>
      </c>
      <c r="B89" s="192"/>
      <c r="C89" s="192"/>
      <c r="D89" s="192"/>
      <c r="E89" s="193"/>
      <c r="F89" s="30">
        <f>F90</f>
        <v>0</v>
      </c>
      <c r="G89" s="168"/>
    </row>
    <row r="90" spans="1:7" x14ac:dyDescent="0.25">
      <c r="A90" s="182"/>
      <c r="B90" s="182"/>
      <c r="C90" s="182"/>
      <c r="D90" s="182"/>
      <c r="E90" s="182"/>
      <c r="F90" s="30">
        <f>SUM(F91:F91)</f>
        <v>0</v>
      </c>
    </row>
    <row r="91" spans="1:7" s="36" customFormat="1" ht="15" x14ac:dyDescent="0.25">
      <c r="A91" s="32">
        <v>1</v>
      </c>
      <c r="B91" s="38" t="s">
        <v>444</v>
      </c>
      <c r="C91" s="40"/>
      <c r="D91" s="44"/>
      <c r="E91" s="35"/>
      <c r="F91" s="35"/>
      <c r="G91" s="169"/>
    </row>
    <row r="92" spans="1:7" s="29" customFormat="1" ht="20.25" x14ac:dyDescent="0.25">
      <c r="A92" s="191" t="s">
        <v>73</v>
      </c>
      <c r="B92" s="192"/>
      <c r="C92" s="192"/>
      <c r="D92" s="192"/>
      <c r="E92" s="193"/>
      <c r="F92" s="30">
        <f>F41+F72+F89</f>
        <v>2816821.1</v>
      </c>
      <c r="G92" s="168"/>
    </row>
  </sheetData>
  <mergeCells count="44">
    <mergeCell ref="A61:E61"/>
    <mergeCell ref="C28:D28"/>
    <mergeCell ref="C29:D29"/>
    <mergeCell ref="C30:D30"/>
    <mergeCell ref="C31:D31"/>
    <mergeCell ref="A34:E34"/>
    <mergeCell ref="C35:D35"/>
    <mergeCell ref="A36:E36"/>
    <mergeCell ref="C32:D32"/>
    <mergeCell ref="C33:D33"/>
    <mergeCell ref="A90:E90"/>
    <mergeCell ref="A92:E92"/>
    <mergeCell ref="C15:D15"/>
    <mergeCell ref="C16:D16"/>
    <mergeCell ref="A64:E64"/>
    <mergeCell ref="A72:E72"/>
    <mergeCell ref="A73:E73"/>
    <mergeCell ref="C20:D20"/>
    <mergeCell ref="C21:D21"/>
    <mergeCell ref="A81:E81"/>
    <mergeCell ref="A89:E89"/>
    <mergeCell ref="A38:F38"/>
    <mergeCell ref="A41:E41"/>
    <mergeCell ref="A42:E42"/>
    <mergeCell ref="C17:D17"/>
    <mergeCell ref="C18:D18"/>
    <mergeCell ref="D7:E7"/>
    <mergeCell ref="A1:F1"/>
    <mergeCell ref="A2:F2"/>
    <mergeCell ref="A3:F3"/>
    <mergeCell ref="D5:F5"/>
    <mergeCell ref="D6:E6"/>
    <mergeCell ref="D8:E8"/>
    <mergeCell ref="D9:E9"/>
    <mergeCell ref="A11:F11"/>
    <mergeCell ref="C13:D13"/>
    <mergeCell ref="A14:E14"/>
    <mergeCell ref="C23:D23"/>
    <mergeCell ref="C24:D24"/>
    <mergeCell ref="C26:D26"/>
    <mergeCell ref="C27:D27"/>
    <mergeCell ref="A19:E19"/>
    <mergeCell ref="C22:D22"/>
    <mergeCell ref="C25:D25"/>
  </mergeCells>
  <pageMargins left="0.78740157480314965" right="0.39370078740157483" top="0.39370078740157483" bottom="0.39370078740157483" header="0" footer="0"/>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view="pageBreakPreview" zoomScale="90" zoomScaleNormal="100" zoomScaleSheetLayoutView="90" workbookViewId="0">
      <selection sqref="A1:F1"/>
    </sheetView>
  </sheetViews>
  <sheetFormatPr defaultRowHeight="18.75" x14ac:dyDescent="0.25"/>
  <cols>
    <col min="1" max="1" width="6.42578125" style="156" customWidth="1"/>
    <col min="2" max="2" width="75.42578125" style="156" customWidth="1"/>
    <col min="3" max="3" width="13.42578125" style="156" customWidth="1"/>
    <col min="4" max="6" width="24" style="156" customWidth="1"/>
    <col min="7" max="16384" width="9.140625" style="156"/>
  </cols>
  <sheetData>
    <row r="1" spans="1:6" s="157" customFormat="1" ht="26.25" x14ac:dyDescent="0.25">
      <c r="A1" s="215" t="s">
        <v>12</v>
      </c>
      <c r="B1" s="215"/>
      <c r="C1" s="215"/>
      <c r="D1" s="215"/>
      <c r="E1" s="215"/>
      <c r="F1" s="215"/>
    </row>
    <row r="2" spans="1:6" s="157" customFormat="1" ht="26.25" x14ac:dyDescent="0.25">
      <c r="A2" s="215" t="s">
        <v>13</v>
      </c>
      <c r="B2" s="215"/>
      <c r="C2" s="215"/>
      <c r="D2" s="215"/>
      <c r="E2" s="215"/>
      <c r="F2" s="215"/>
    </row>
    <row r="3" spans="1:6" s="157" customFormat="1" ht="26.25" x14ac:dyDescent="0.25">
      <c r="A3" s="215" t="s">
        <v>67</v>
      </c>
      <c r="B3" s="215"/>
      <c r="C3" s="215"/>
      <c r="D3" s="215"/>
      <c r="E3" s="215"/>
      <c r="F3" s="215"/>
    </row>
    <row r="4" spans="1:6" s="146" customFormat="1" x14ac:dyDescent="0.25">
      <c r="A4" s="216"/>
      <c r="B4" s="216"/>
      <c r="C4" s="216"/>
      <c r="D4" s="216"/>
      <c r="E4" s="216"/>
      <c r="F4" s="216"/>
    </row>
    <row r="5" spans="1:6" s="105" customFormat="1" ht="18.75" customHeight="1" x14ac:dyDescent="0.25">
      <c r="A5" s="210" t="s">
        <v>370</v>
      </c>
      <c r="B5" s="210"/>
      <c r="C5" s="210"/>
      <c r="D5" s="210"/>
      <c r="E5" s="210"/>
      <c r="F5" s="210"/>
    </row>
    <row r="6" spans="1:6" s="146" customFormat="1" ht="68.25" customHeight="1" x14ac:dyDescent="0.25">
      <c r="A6" s="214" t="s">
        <v>371</v>
      </c>
      <c r="B6" s="214"/>
      <c r="C6" s="214"/>
      <c r="D6" s="214"/>
      <c r="E6" s="214"/>
      <c r="F6" s="214"/>
    </row>
    <row r="7" spans="1:6" s="105" customFormat="1" ht="17.25" customHeight="1" x14ac:dyDescent="0.25">
      <c r="A7" s="210" t="s">
        <v>307</v>
      </c>
      <c r="B7" s="210"/>
      <c r="C7" s="210"/>
      <c r="D7" s="210"/>
      <c r="E7" s="210"/>
      <c r="F7" s="210"/>
    </row>
    <row r="8" spans="1:6" s="146" customFormat="1" ht="22.5" customHeight="1" x14ac:dyDescent="0.25">
      <c r="A8" s="217" t="s">
        <v>369</v>
      </c>
      <c r="B8" s="217"/>
      <c r="C8" s="217"/>
      <c r="D8" s="217"/>
      <c r="E8" s="217"/>
      <c r="F8" s="217"/>
    </row>
    <row r="9" spans="1:6" s="105" customFormat="1" ht="27" customHeight="1" x14ac:dyDescent="0.25">
      <c r="A9" s="218" t="s">
        <v>372</v>
      </c>
      <c r="B9" s="218"/>
      <c r="C9" s="218"/>
      <c r="D9" s="218"/>
      <c r="E9" s="218"/>
      <c r="F9" s="218"/>
    </row>
    <row r="10" spans="1:6" s="147" customFormat="1" ht="102.75" customHeight="1" x14ac:dyDescent="0.25">
      <c r="A10" s="158">
        <v>1</v>
      </c>
      <c r="B10" s="201" t="s">
        <v>373</v>
      </c>
      <c r="C10" s="201"/>
      <c r="D10" s="201"/>
      <c r="E10" s="201"/>
      <c r="F10" s="201"/>
    </row>
    <row r="11" spans="1:6" s="147" customFormat="1" ht="122.25" customHeight="1" x14ac:dyDescent="0.25">
      <c r="A11" s="158">
        <v>2</v>
      </c>
      <c r="B11" s="201" t="s">
        <v>374</v>
      </c>
      <c r="C11" s="201"/>
      <c r="D11" s="201"/>
      <c r="E11" s="201"/>
      <c r="F11" s="201"/>
    </row>
    <row r="12" spans="1:6" s="147" customFormat="1" ht="63" customHeight="1" x14ac:dyDescent="0.25">
      <c r="A12" s="158">
        <v>3</v>
      </c>
      <c r="B12" s="201" t="s">
        <v>375</v>
      </c>
      <c r="C12" s="201"/>
      <c r="D12" s="201"/>
      <c r="E12" s="201"/>
      <c r="F12" s="201"/>
    </row>
    <row r="13" spans="1:6" s="147" customFormat="1" ht="164.25" customHeight="1" x14ac:dyDescent="0.25">
      <c r="A13" s="158">
        <v>4</v>
      </c>
      <c r="B13" s="201" t="s">
        <v>376</v>
      </c>
      <c r="C13" s="201"/>
      <c r="D13" s="201"/>
      <c r="E13" s="201"/>
      <c r="F13" s="201"/>
    </row>
    <row r="14" spans="1:6" s="147" customFormat="1" ht="65.25" customHeight="1" x14ac:dyDescent="0.25">
      <c r="A14" s="158">
        <v>5</v>
      </c>
      <c r="B14" s="201" t="s">
        <v>377</v>
      </c>
      <c r="C14" s="201"/>
      <c r="D14" s="201"/>
      <c r="E14" s="201"/>
      <c r="F14" s="201"/>
    </row>
    <row r="15" spans="1:6" s="147" customFormat="1" ht="141" customHeight="1" x14ac:dyDescent="0.25">
      <c r="A15" s="158">
        <v>6</v>
      </c>
      <c r="B15" s="201" t="s">
        <v>378</v>
      </c>
      <c r="C15" s="201"/>
      <c r="D15" s="201"/>
      <c r="E15" s="201"/>
      <c r="F15" s="201"/>
    </row>
    <row r="16" spans="1:6" s="147" customFormat="1" ht="143.25" customHeight="1" x14ac:dyDescent="0.25">
      <c r="A16" s="158">
        <v>7</v>
      </c>
      <c r="B16" s="201" t="s">
        <v>379</v>
      </c>
      <c r="C16" s="201"/>
      <c r="D16" s="201"/>
      <c r="E16" s="201"/>
      <c r="F16" s="201"/>
    </row>
    <row r="17" spans="1:6" s="147" customFormat="1" ht="102" customHeight="1" x14ac:dyDescent="0.25">
      <c r="A17" s="158">
        <v>8</v>
      </c>
      <c r="B17" s="201" t="s">
        <v>380</v>
      </c>
      <c r="C17" s="201"/>
      <c r="D17" s="201"/>
      <c r="E17" s="201"/>
      <c r="F17" s="201"/>
    </row>
    <row r="18" spans="1:6" s="147" customFormat="1" ht="43.5" customHeight="1" x14ac:dyDescent="0.25">
      <c r="A18" s="202">
        <v>9</v>
      </c>
      <c r="B18" s="209" t="s">
        <v>381</v>
      </c>
      <c r="C18" s="209"/>
      <c r="D18" s="209"/>
      <c r="E18" s="209"/>
      <c r="F18" s="209"/>
    </row>
    <row r="19" spans="1:6" s="31" customFormat="1" ht="31.5" customHeight="1" x14ac:dyDescent="0.25">
      <c r="A19" s="202"/>
      <c r="B19" s="166" t="s">
        <v>385</v>
      </c>
      <c r="C19" s="204" t="s">
        <v>384</v>
      </c>
      <c r="D19" s="204"/>
      <c r="E19" s="204" t="s">
        <v>386</v>
      </c>
      <c r="F19" s="204"/>
    </row>
    <row r="20" spans="1:6" s="31" customFormat="1" ht="15.75" x14ac:dyDescent="0.25">
      <c r="A20" s="202"/>
      <c r="B20" s="160">
        <v>42430</v>
      </c>
      <c r="C20" s="200" t="s">
        <v>382</v>
      </c>
      <c r="D20" s="200"/>
      <c r="E20" s="200" t="s">
        <v>383</v>
      </c>
      <c r="F20" s="200"/>
    </row>
    <row r="21" spans="1:6" s="31" customFormat="1" ht="15.75" x14ac:dyDescent="0.25">
      <c r="A21" s="202"/>
      <c r="B21" s="160">
        <v>42461</v>
      </c>
      <c r="C21" s="200"/>
      <c r="D21" s="200"/>
      <c r="E21" s="200" t="s">
        <v>387</v>
      </c>
      <c r="F21" s="200"/>
    </row>
    <row r="22" spans="1:6" s="31" customFormat="1" ht="33" customHeight="1" x14ac:dyDescent="0.25">
      <c r="A22" s="202"/>
      <c r="B22" s="160">
        <v>42461</v>
      </c>
      <c r="C22" s="200" t="s">
        <v>388</v>
      </c>
      <c r="D22" s="200"/>
      <c r="E22" s="200" t="s">
        <v>389</v>
      </c>
      <c r="F22" s="200"/>
    </row>
    <row r="23" spans="1:6" s="31" customFormat="1" ht="15.75" x14ac:dyDescent="0.25">
      <c r="A23" s="202"/>
      <c r="B23" s="160">
        <v>42491</v>
      </c>
      <c r="C23" s="200"/>
      <c r="D23" s="200"/>
      <c r="E23" s="200" t="s">
        <v>390</v>
      </c>
      <c r="F23" s="200"/>
    </row>
    <row r="24" spans="1:6" s="31" customFormat="1" ht="15.75" x14ac:dyDescent="0.25">
      <c r="A24" s="202"/>
      <c r="B24" s="160">
        <v>42522</v>
      </c>
      <c r="C24" s="200" t="s">
        <v>391</v>
      </c>
      <c r="D24" s="200"/>
      <c r="E24" s="200" t="s">
        <v>392</v>
      </c>
      <c r="F24" s="200"/>
    </row>
    <row r="25" spans="1:6" s="31" customFormat="1" ht="15.75" x14ac:dyDescent="0.25">
      <c r="A25" s="202"/>
      <c r="B25" s="160">
        <v>42522</v>
      </c>
      <c r="C25" s="200" t="s">
        <v>393</v>
      </c>
      <c r="D25" s="200"/>
      <c r="E25" s="200" t="s">
        <v>394</v>
      </c>
      <c r="F25" s="200"/>
    </row>
    <row r="26" spans="1:6" s="147" customFormat="1" x14ac:dyDescent="0.25">
      <c r="A26" s="202"/>
      <c r="B26" s="201" t="s">
        <v>395</v>
      </c>
      <c r="C26" s="201"/>
      <c r="D26" s="201"/>
      <c r="E26" s="201"/>
      <c r="F26" s="201"/>
    </row>
    <row r="27" spans="1:6" s="147" customFormat="1" x14ac:dyDescent="0.25">
      <c r="A27" s="202"/>
      <c r="B27" s="165" t="s">
        <v>386</v>
      </c>
      <c r="C27" s="208" t="s">
        <v>396</v>
      </c>
      <c r="D27" s="208"/>
      <c r="E27" s="208"/>
      <c r="F27" s="208"/>
    </row>
    <row r="28" spans="1:6" s="147" customFormat="1" x14ac:dyDescent="0.25">
      <c r="A28" s="202"/>
      <c r="B28" s="161" t="s">
        <v>383</v>
      </c>
      <c r="C28" s="205" t="s">
        <v>397</v>
      </c>
      <c r="D28" s="205"/>
      <c r="E28" s="205"/>
      <c r="F28" s="205"/>
    </row>
    <row r="29" spans="1:6" s="147" customFormat="1" x14ac:dyDescent="0.25">
      <c r="A29" s="202"/>
      <c r="B29" s="161" t="s">
        <v>387</v>
      </c>
      <c r="C29" s="205" t="s">
        <v>398</v>
      </c>
      <c r="D29" s="205"/>
      <c r="E29" s="205"/>
      <c r="F29" s="205"/>
    </row>
    <row r="30" spans="1:6" s="147" customFormat="1" ht="34.5" customHeight="1" x14ac:dyDescent="0.25">
      <c r="A30" s="202"/>
      <c r="B30" s="161" t="s">
        <v>389</v>
      </c>
      <c r="C30" s="205" t="s">
        <v>399</v>
      </c>
      <c r="D30" s="205"/>
      <c r="E30" s="205"/>
      <c r="F30" s="205"/>
    </row>
    <row r="31" spans="1:6" s="147" customFormat="1" x14ac:dyDescent="0.25">
      <c r="A31" s="202"/>
      <c r="B31" s="161" t="s">
        <v>390</v>
      </c>
      <c r="C31" s="205" t="s">
        <v>400</v>
      </c>
      <c r="D31" s="205"/>
      <c r="E31" s="205"/>
      <c r="F31" s="205"/>
    </row>
    <row r="32" spans="1:6" s="147" customFormat="1" ht="45" customHeight="1" x14ac:dyDescent="0.25">
      <c r="A32" s="202"/>
      <c r="B32" s="161" t="s">
        <v>401</v>
      </c>
      <c r="C32" s="205" t="s">
        <v>402</v>
      </c>
      <c r="D32" s="205"/>
      <c r="E32" s="205"/>
      <c r="F32" s="205"/>
    </row>
    <row r="33" spans="1:6" s="147" customFormat="1" x14ac:dyDescent="0.25">
      <c r="A33" s="202"/>
      <c r="B33" s="161" t="s">
        <v>403</v>
      </c>
      <c r="C33" s="205" t="s">
        <v>404</v>
      </c>
      <c r="D33" s="205"/>
      <c r="E33" s="205"/>
      <c r="F33" s="205"/>
    </row>
    <row r="34" spans="1:6" s="147" customFormat="1" ht="160.5" customHeight="1" x14ac:dyDescent="0.25">
      <c r="A34" s="207">
        <v>10</v>
      </c>
      <c r="B34" s="201" t="s">
        <v>405</v>
      </c>
      <c r="C34" s="201"/>
      <c r="D34" s="201"/>
      <c r="E34" s="201"/>
      <c r="F34" s="201"/>
    </row>
    <row r="35" spans="1:6" s="147" customFormat="1" ht="28.5" customHeight="1" x14ac:dyDescent="0.25">
      <c r="A35" s="207"/>
      <c r="B35" s="203" t="s">
        <v>406</v>
      </c>
      <c r="C35" s="203" t="s">
        <v>407</v>
      </c>
      <c r="D35" s="203"/>
      <c r="E35" s="203" t="s">
        <v>408</v>
      </c>
      <c r="F35" s="159"/>
    </row>
    <row r="36" spans="1:6" s="147" customFormat="1" x14ac:dyDescent="0.25">
      <c r="A36" s="207"/>
      <c r="B36" s="203"/>
      <c r="C36" s="164" t="s">
        <v>409</v>
      </c>
      <c r="D36" s="164" t="s">
        <v>410</v>
      </c>
      <c r="E36" s="203"/>
      <c r="F36" s="159"/>
    </row>
    <row r="37" spans="1:6" s="147" customFormat="1" x14ac:dyDescent="0.2">
      <c r="A37" s="207"/>
      <c r="B37" s="163" t="s">
        <v>411</v>
      </c>
      <c r="C37" s="162">
        <v>4</v>
      </c>
      <c r="D37" s="162">
        <v>19</v>
      </c>
      <c r="E37" s="206">
        <v>20</v>
      </c>
      <c r="F37" s="159"/>
    </row>
    <row r="38" spans="1:6" s="147" customFormat="1" x14ac:dyDescent="0.2">
      <c r="A38" s="207"/>
      <c r="B38" s="163" t="s">
        <v>412</v>
      </c>
      <c r="C38" s="162" t="s">
        <v>413</v>
      </c>
      <c r="D38" s="162">
        <v>10</v>
      </c>
      <c r="E38" s="206"/>
      <c r="F38" s="159"/>
    </row>
    <row r="39" spans="1:6" s="147" customFormat="1" x14ac:dyDescent="0.2">
      <c r="A39" s="207"/>
      <c r="B39" s="163" t="s">
        <v>414</v>
      </c>
      <c r="C39" s="162" t="s">
        <v>413</v>
      </c>
      <c r="D39" s="162">
        <v>11</v>
      </c>
      <c r="E39" s="162" t="s">
        <v>413</v>
      </c>
      <c r="F39" s="159"/>
    </row>
    <row r="40" spans="1:6" s="147" customFormat="1" x14ac:dyDescent="0.2">
      <c r="A40" s="207"/>
      <c r="B40" s="163" t="s">
        <v>415</v>
      </c>
      <c r="C40" s="162" t="s">
        <v>413</v>
      </c>
      <c r="D40" s="162">
        <v>12</v>
      </c>
      <c r="E40" s="162" t="s">
        <v>413</v>
      </c>
      <c r="F40" s="159"/>
    </row>
    <row r="41" spans="1:6" s="147" customFormat="1" x14ac:dyDescent="0.2">
      <c r="A41" s="207"/>
      <c r="B41" s="163" t="s">
        <v>416</v>
      </c>
      <c r="C41" s="162">
        <v>13</v>
      </c>
      <c r="D41" s="162">
        <v>13</v>
      </c>
      <c r="E41" s="162">
        <v>4</v>
      </c>
      <c r="F41" s="159"/>
    </row>
    <row r="42" spans="1:6" s="147" customFormat="1" x14ac:dyDescent="0.2">
      <c r="A42" s="207"/>
      <c r="B42" s="163" t="s">
        <v>417</v>
      </c>
      <c r="C42" s="162" t="s">
        <v>413</v>
      </c>
      <c r="D42" s="162">
        <v>11</v>
      </c>
      <c r="E42" s="162" t="s">
        <v>413</v>
      </c>
      <c r="F42" s="159"/>
    </row>
    <row r="43" spans="1:6" s="147" customFormat="1" x14ac:dyDescent="0.2">
      <c r="A43" s="207"/>
      <c r="B43" s="163" t="s">
        <v>418</v>
      </c>
      <c r="C43" s="162">
        <v>12</v>
      </c>
      <c r="D43" s="162">
        <v>14</v>
      </c>
      <c r="E43" s="162">
        <v>1</v>
      </c>
      <c r="F43" s="159"/>
    </row>
    <row r="44" spans="1:6" s="147" customFormat="1" x14ac:dyDescent="0.2">
      <c r="A44" s="207"/>
      <c r="B44" s="163" t="s">
        <v>419</v>
      </c>
      <c r="C44" s="162">
        <v>11</v>
      </c>
      <c r="D44" s="162">
        <v>12</v>
      </c>
      <c r="E44" s="162" t="s">
        <v>413</v>
      </c>
      <c r="F44" s="159"/>
    </row>
    <row r="45" spans="1:6" s="147" customFormat="1" x14ac:dyDescent="0.2">
      <c r="A45" s="207"/>
      <c r="B45" s="163" t="s">
        <v>420</v>
      </c>
      <c r="C45" s="162" t="s">
        <v>413</v>
      </c>
      <c r="D45" s="162">
        <v>20</v>
      </c>
      <c r="E45" s="162">
        <v>6</v>
      </c>
      <c r="F45" s="159"/>
    </row>
    <row r="46" spans="1:6" s="147" customFormat="1" ht="168.75" customHeight="1" x14ac:dyDescent="0.25">
      <c r="A46" s="158">
        <v>11</v>
      </c>
      <c r="B46" s="201" t="s">
        <v>421</v>
      </c>
      <c r="C46" s="201"/>
      <c r="D46" s="201"/>
      <c r="E46" s="201"/>
      <c r="F46" s="201"/>
    </row>
    <row r="47" spans="1:6" s="147" customFormat="1" ht="165" customHeight="1" x14ac:dyDescent="0.25">
      <c r="A47" s="158">
        <v>12</v>
      </c>
      <c r="B47" s="201" t="s">
        <v>422</v>
      </c>
      <c r="C47" s="201"/>
      <c r="D47" s="201"/>
      <c r="E47" s="201"/>
      <c r="F47" s="201"/>
    </row>
    <row r="48" spans="1:6" s="147" customFormat="1" ht="147" customHeight="1" x14ac:dyDescent="0.25">
      <c r="A48" s="158">
        <v>13</v>
      </c>
      <c r="B48" s="201" t="s">
        <v>423</v>
      </c>
      <c r="C48" s="201"/>
      <c r="D48" s="201"/>
      <c r="E48" s="201"/>
      <c r="F48" s="201"/>
    </row>
    <row r="49" spans="1:6" s="147" customFormat="1" ht="87" customHeight="1" x14ac:dyDescent="0.25">
      <c r="A49" s="158">
        <v>14</v>
      </c>
      <c r="B49" s="201" t="s">
        <v>424</v>
      </c>
      <c r="C49" s="201"/>
      <c r="D49" s="201"/>
      <c r="E49" s="201"/>
      <c r="F49" s="201"/>
    </row>
    <row r="50" spans="1:6" s="105" customFormat="1" ht="20.25" customHeight="1" x14ac:dyDescent="0.25">
      <c r="A50" s="210" t="s">
        <v>17</v>
      </c>
      <c r="B50" s="210"/>
      <c r="C50" s="210"/>
      <c r="D50" s="210"/>
      <c r="E50" s="210"/>
      <c r="F50" s="210"/>
    </row>
    <row r="51" spans="1:6" s="147" customFormat="1" ht="19.5" customHeight="1" x14ac:dyDescent="0.25">
      <c r="A51" s="148"/>
      <c r="B51" s="148"/>
      <c r="C51" s="148"/>
      <c r="D51" s="148"/>
      <c r="E51" s="148"/>
      <c r="F51" s="148"/>
    </row>
    <row r="52" spans="1:6" s="29" customFormat="1" ht="31.5" customHeight="1" x14ac:dyDescent="0.25">
      <c r="A52" s="26" t="s">
        <v>19</v>
      </c>
      <c r="B52" s="27" t="s">
        <v>50</v>
      </c>
      <c r="C52" s="27" t="s">
        <v>60</v>
      </c>
      <c r="D52" s="39" t="s">
        <v>61</v>
      </c>
      <c r="E52" s="28" t="s">
        <v>62</v>
      </c>
      <c r="F52" s="28" t="s">
        <v>309</v>
      </c>
    </row>
    <row r="53" spans="1:6" s="147" customFormat="1" x14ac:dyDescent="0.25">
      <c r="A53" s="149">
        <v>1</v>
      </c>
      <c r="B53" s="150" t="s">
        <v>425</v>
      </c>
      <c r="C53" s="151" t="s">
        <v>64</v>
      </c>
      <c r="D53" s="152">
        <f>50+300</f>
        <v>350</v>
      </c>
      <c r="E53" s="153">
        <f t="shared" ref="E53:E57" si="0">F53/D53</f>
        <v>182.68</v>
      </c>
      <c r="F53" s="153">
        <v>63938</v>
      </c>
    </row>
    <row r="54" spans="1:6" s="147" customFormat="1" x14ac:dyDescent="0.25">
      <c r="A54" s="149">
        <v>2</v>
      </c>
      <c r="B54" s="150" t="s">
        <v>426</v>
      </c>
      <c r="C54" s="151" t="s">
        <v>64</v>
      </c>
      <c r="D54" s="152">
        <f>300+200+300</f>
        <v>800</v>
      </c>
      <c r="E54" s="153">
        <f t="shared" si="0"/>
        <v>20.828749999999999</v>
      </c>
      <c r="F54" s="153">
        <v>16663</v>
      </c>
    </row>
    <row r="55" spans="1:6" s="147" customFormat="1" x14ac:dyDescent="0.25">
      <c r="A55" s="149">
        <v>3</v>
      </c>
      <c r="B55" s="150" t="s">
        <v>427</v>
      </c>
      <c r="C55" s="151" t="s">
        <v>64</v>
      </c>
      <c r="D55" s="152">
        <v>300</v>
      </c>
      <c r="E55" s="153">
        <f t="shared" si="0"/>
        <v>34.03</v>
      </c>
      <c r="F55" s="153">
        <v>10209</v>
      </c>
    </row>
    <row r="56" spans="1:6" s="147" customFormat="1" x14ac:dyDescent="0.25">
      <c r="A56" s="149">
        <v>4</v>
      </c>
      <c r="B56" s="150" t="s">
        <v>428</v>
      </c>
      <c r="C56" s="151"/>
      <c r="D56" s="152"/>
      <c r="E56" s="153"/>
      <c r="F56" s="153">
        <v>170.99</v>
      </c>
    </row>
    <row r="57" spans="1:6" s="147" customFormat="1" x14ac:dyDescent="0.25">
      <c r="A57" s="149">
        <v>5</v>
      </c>
      <c r="B57" s="150" t="s">
        <v>429</v>
      </c>
      <c r="C57" s="151" t="s">
        <v>64</v>
      </c>
      <c r="D57" s="152">
        <v>2</v>
      </c>
      <c r="E57" s="153">
        <f t="shared" si="0"/>
        <v>1250</v>
      </c>
      <c r="F57" s="153">
        <v>2500</v>
      </c>
    </row>
    <row r="58" spans="1:6" s="155" customFormat="1" x14ac:dyDescent="0.25">
      <c r="A58" s="211" t="s">
        <v>310</v>
      </c>
      <c r="B58" s="212"/>
      <c r="C58" s="212"/>
      <c r="D58" s="212"/>
      <c r="E58" s="213"/>
      <c r="F58" s="154">
        <f>SUM(F53:F57)</f>
        <v>93480.99</v>
      </c>
    </row>
  </sheetData>
  <mergeCells count="53">
    <mergeCell ref="A50:F50"/>
    <mergeCell ref="A58:E58"/>
    <mergeCell ref="A5:F5"/>
    <mergeCell ref="A6:F6"/>
    <mergeCell ref="A1:F1"/>
    <mergeCell ref="A2:F2"/>
    <mergeCell ref="A3:F3"/>
    <mergeCell ref="A4:F4"/>
    <mergeCell ref="A7:F7"/>
    <mergeCell ref="A8:F8"/>
    <mergeCell ref="B10:F10"/>
    <mergeCell ref="B11:F11"/>
    <mergeCell ref="B12:F12"/>
    <mergeCell ref="B13:F13"/>
    <mergeCell ref="A9:F9"/>
    <mergeCell ref="B14:F14"/>
    <mergeCell ref="B15:F15"/>
    <mergeCell ref="B16:F16"/>
    <mergeCell ref="B17:F17"/>
    <mergeCell ref="B18:F18"/>
    <mergeCell ref="B47:F47"/>
    <mergeCell ref="C28:F28"/>
    <mergeCell ref="C29:F29"/>
    <mergeCell ref="C30:F30"/>
    <mergeCell ref="C31:F31"/>
    <mergeCell ref="E19:F19"/>
    <mergeCell ref="E20:F20"/>
    <mergeCell ref="E21:F21"/>
    <mergeCell ref="E22:F22"/>
    <mergeCell ref="E23:F23"/>
    <mergeCell ref="E24:F24"/>
    <mergeCell ref="E25:F25"/>
    <mergeCell ref="B48:F48"/>
    <mergeCell ref="B49:F49"/>
    <mergeCell ref="A18:A33"/>
    <mergeCell ref="B34:F34"/>
    <mergeCell ref="B35:B36"/>
    <mergeCell ref="C35:D35"/>
    <mergeCell ref="E35:E36"/>
    <mergeCell ref="C19:D19"/>
    <mergeCell ref="C20:D20"/>
    <mergeCell ref="B26:F26"/>
    <mergeCell ref="C32:F32"/>
    <mergeCell ref="C33:F33"/>
    <mergeCell ref="E37:E38"/>
    <mergeCell ref="A34:A45"/>
    <mergeCell ref="B46:F46"/>
    <mergeCell ref="C27:F27"/>
    <mergeCell ref="C21:D21"/>
    <mergeCell ref="C22:D22"/>
    <mergeCell ref="C23:D23"/>
    <mergeCell ref="C24:D24"/>
    <mergeCell ref="C25:D25"/>
  </mergeCells>
  <pageMargins left="0.78740157480314965" right="0.39370078740157483" top="0.39370078740157483" bottom="0.39370078740157483" header="0" footer="0"/>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view="pageBreakPreview" zoomScale="90" zoomScaleNormal="100" zoomScaleSheetLayoutView="90" workbookViewId="0">
      <selection sqref="A1:XFD1048576"/>
    </sheetView>
  </sheetViews>
  <sheetFormatPr defaultRowHeight="18.75" x14ac:dyDescent="0.25"/>
  <cols>
    <col min="1" max="1" width="6.42578125" style="156" customWidth="1"/>
    <col min="2" max="2" width="62.5703125" style="156" customWidth="1"/>
    <col min="3" max="3" width="17" style="156" bestFit="1" customWidth="1"/>
    <col min="4" max="4" width="18.42578125" style="156" bestFit="1" customWidth="1"/>
    <col min="5" max="5" width="19.140625" style="156" bestFit="1" customWidth="1"/>
    <col min="6" max="6" width="17" style="156" bestFit="1" customWidth="1"/>
    <col min="7" max="16384" width="9.140625" style="156"/>
  </cols>
  <sheetData>
    <row r="1" spans="1:6" s="157" customFormat="1" ht="26.25" x14ac:dyDescent="0.25">
      <c r="A1" s="215" t="s">
        <v>12</v>
      </c>
      <c r="B1" s="215"/>
      <c r="C1" s="215"/>
      <c r="D1" s="215"/>
      <c r="E1" s="215"/>
      <c r="F1" s="215"/>
    </row>
    <row r="2" spans="1:6" s="157" customFormat="1" ht="26.25" x14ac:dyDescent="0.25">
      <c r="A2" s="215" t="s">
        <v>13</v>
      </c>
      <c r="B2" s="215"/>
      <c r="C2" s="215"/>
      <c r="D2" s="215"/>
      <c r="E2" s="215"/>
      <c r="F2" s="215"/>
    </row>
    <row r="3" spans="1:6" s="157" customFormat="1" ht="26.25" x14ac:dyDescent="0.25">
      <c r="A3" s="215" t="s">
        <v>366</v>
      </c>
      <c r="B3" s="215"/>
      <c r="C3" s="215"/>
      <c r="D3" s="215"/>
      <c r="E3" s="215"/>
      <c r="F3" s="215"/>
    </row>
    <row r="4" spans="1:6" s="146" customFormat="1" x14ac:dyDescent="0.25">
      <c r="A4" s="216"/>
      <c r="B4" s="216"/>
      <c r="C4" s="216"/>
      <c r="D4" s="216"/>
      <c r="E4" s="216"/>
      <c r="F4" s="216"/>
    </row>
    <row r="5" spans="1:6" s="105" customFormat="1" ht="15.75" x14ac:dyDescent="0.25">
      <c r="A5" s="210" t="s">
        <v>15</v>
      </c>
      <c r="B5" s="210"/>
      <c r="C5" s="210"/>
      <c r="D5" s="210"/>
      <c r="E5" s="210"/>
      <c r="F5" s="210"/>
    </row>
    <row r="6" spans="1:6" s="146" customFormat="1" ht="17.25" customHeight="1" x14ac:dyDescent="0.25">
      <c r="A6" s="217" t="s">
        <v>367</v>
      </c>
      <c r="B6" s="217"/>
      <c r="C6" s="217"/>
      <c r="D6" s="217"/>
      <c r="E6" s="217"/>
      <c r="F6" s="217"/>
    </row>
    <row r="7" spans="1:6" s="105" customFormat="1" ht="21" customHeight="1" x14ac:dyDescent="0.25">
      <c r="A7" s="218" t="s">
        <v>336</v>
      </c>
      <c r="B7" s="218"/>
      <c r="C7" s="218"/>
      <c r="D7" s="218"/>
      <c r="E7" s="218"/>
      <c r="F7" s="218"/>
    </row>
    <row r="8" spans="1:6" s="147" customFormat="1" ht="177.75" customHeight="1" x14ac:dyDescent="0.25">
      <c r="A8" s="219" t="s">
        <v>368</v>
      </c>
      <c r="B8" s="219"/>
      <c r="C8" s="219"/>
      <c r="D8" s="219"/>
      <c r="E8" s="219"/>
      <c r="F8" s="219"/>
    </row>
    <row r="9" spans="1:6" s="147" customFormat="1" ht="19.5" customHeight="1" x14ac:dyDescent="0.25">
      <c r="A9" s="148"/>
      <c r="B9" s="148"/>
      <c r="C9" s="148"/>
      <c r="D9" s="148"/>
      <c r="E9" s="148"/>
      <c r="F9" s="148"/>
    </row>
    <row r="10" spans="1:6" s="105" customFormat="1" ht="20.25" customHeight="1" x14ac:dyDescent="0.25">
      <c r="A10" s="210" t="s">
        <v>17</v>
      </c>
      <c r="B10" s="210"/>
      <c r="C10" s="210"/>
      <c r="D10" s="210"/>
      <c r="E10" s="210"/>
      <c r="F10" s="210"/>
    </row>
    <row r="11" spans="1:6" s="147" customFormat="1" ht="19.5" customHeight="1" x14ac:dyDescent="0.25">
      <c r="A11" s="148"/>
      <c r="B11" s="148"/>
      <c r="C11" s="148"/>
      <c r="D11" s="148"/>
      <c r="E11" s="148"/>
      <c r="F11" s="148"/>
    </row>
    <row r="12" spans="1:6" s="29" customFormat="1" ht="31.5" customHeight="1" x14ac:dyDescent="0.25">
      <c r="A12" s="26" t="s">
        <v>19</v>
      </c>
      <c r="B12" s="27" t="s">
        <v>50</v>
      </c>
      <c r="C12" s="27" t="s">
        <v>60</v>
      </c>
      <c r="D12" s="39" t="s">
        <v>61</v>
      </c>
      <c r="E12" s="28" t="s">
        <v>62</v>
      </c>
      <c r="F12" s="28" t="s">
        <v>309</v>
      </c>
    </row>
    <row r="13" spans="1:6" s="147" customFormat="1" ht="126.75" customHeight="1" x14ac:dyDescent="0.25">
      <c r="A13" s="149">
        <v>1</v>
      </c>
      <c r="B13" s="150" t="s">
        <v>365</v>
      </c>
      <c r="C13" s="151" t="s">
        <v>64</v>
      </c>
      <c r="D13" s="152">
        <v>100</v>
      </c>
      <c r="E13" s="153">
        <f t="shared" ref="E13" si="0">F13/D13</f>
        <v>19</v>
      </c>
      <c r="F13" s="153">
        <v>1900</v>
      </c>
    </row>
    <row r="14" spans="1:6" s="155" customFormat="1" x14ac:dyDescent="0.25">
      <c r="A14" s="211" t="s">
        <v>310</v>
      </c>
      <c r="B14" s="212"/>
      <c r="C14" s="212"/>
      <c r="D14" s="212"/>
      <c r="E14" s="213"/>
      <c r="F14" s="154">
        <f>SUM(F13)</f>
        <v>1900</v>
      </c>
    </row>
  </sheetData>
  <mergeCells count="10">
    <mergeCell ref="A7:F7"/>
    <mergeCell ref="A10:F10"/>
    <mergeCell ref="A14:E14"/>
    <mergeCell ref="A8:F8"/>
    <mergeCell ref="A1:F1"/>
    <mergeCell ref="A2:F2"/>
    <mergeCell ref="A3:F3"/>
    <mergeCell ref="A4:F4"/>
    <mergeCell ref="A5:F5"/>
    <mergeCell ref="A6:F6"/>
  </mergeCells>
  <pageMargins left="0.78740157480314965" right="0.39370078740157483" top="0.39370078740157483" bottom="0.39370078740157483" header="0" footer="0"/>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10" workbookViewId="0">
      <selection activeCell="A6" sqref="A6:F6"/>
    </sheetView>
  </sheetViews>
  <sheetFormatPr defaultRowHeight="18.75" x14ac:dyDescent="0.25"/>
  <cols>
    <col min="1" max="1" width="6.42578125" style="156" customWidth="1"/>
    <col min="2" max="2" width="62.5703125" style="156" customWidth="1"/>
    <col min="3" max="3" width="17" style="156" bestFit="1" customWidth="1"/>
    <col min="4" max="4" width="18.42578125" style="156" bestFit="1" customWidth="1"/>
    <col min="5" max="5" width="19.140625" style="156" bestFit="1" customWidth="1"/>
    <col min="6" max="6" width="17" style="156" bestFit="1" customWidth="1"/>
    <col min="7" max="16384" width="9.140625" style="156"/>
  </cols>
  <sheetData>
    <row r="1" spans="1:6" s="157" customFormat="1" ht="26.25" x14ac:dyDescent="0.25">
      <c r="A1" s="215" t="s">
        <v>12</v>
      </c>
      <c r="B1" s="215"/>
      <c r="C1" s="215"/>
      <c r="D1" s="215"/>
      <c r="E1" s="215"/>
      <c r="F1" s="215"/>
    </row>
    <row r="2" spans="1:6" s="157" customFormat="1" ht="26.25" x14ac:dyDescent="0.25">
      <c r="A2" s="215" t="s">
        <v>13</v>
      </c>
      <c r="B2" s="215"/>
      <c r="C2" s="215"/>
      <c r="D2" s="215"/>
      <c r="E2" s="215"/>
      <c r="F2" s="215"/>
    </row>
    <row r="3" spans="1:6" s="157" customFormat="1" ht="26.25" x14ac:dyDescent="0.25">
      <c r="A3" s="215" t="s">
        <v>449</v>
      </c>
      <c r="B3" s="215"/>
      <c r="C3" s="215"/>
      <c r="D3" s="215"/>
      <c r="E3" s="215"/>
      <c r="F3" s="215"/>
    </row>
    <row r="4" spans="1:6" s="146" customFormat="1" x14ac:dyDescent="0.25">
      <c r="A4" s="216"/>
      <c r="B4" s="216"/>
      <c r="C4" s="216"/>
      <c r="D4" s="216"/>
      <c r="E4" s="216"/>
      <c r="F4" s="216"/>
    </row>
    <row r="5" spans="1:6" s="105" customFormat="1" ht="15.75" x14ac:dyDescent="0.25">
      <c r="A5" s="210" t="s">
        <v>15</v>
      </c>
      <c r="B5" s="210"/>
      <c r="C5" s="210"/>
      <c r="D5" s="210"/>
      <c r="E5" s="210"/>
      <c r="F5" s="210"/>
    </row>
    <row r="6" spans="1:6" s="146" customFormat="1" ht="17.25" customHeight="1" x14ac:dyDescent="0.25">
      <c r="A6" s="217" t="s">
        <v>367</v>
      </c>
      <c r="B6" s="217"/>
      <c r="C6" s="217"/>
      <c r="D6" s="217"/>
      <c r="E6" s="217"/>
      <c r="F6" s="217"/>
    </row>
    <row r="7" spans="1:6" s="105" customFormat="1" ht="21" customHeight="1" x14ac:dyDescent="0.25">
      <c r="A7" s="218" t="s">
        <v>336</v>
      </c>
      <c r="B7" s="218"/>
      <c r="C7" s="218"/>
      <c r="D7" s="218"/>
      <c r="E7" s="218"/>
      <c r="F7" s="218"/>
    </row>
    <row r="8" spans="1:6" s="147" customFormat="1" ht="177.75" customHeight="1" x14ac:dyDescent="0.25">
      <c r="A8" s="219" t="s">
        <v>368</v>
      </c>
      <c r="B8" s="219"/>
      <c r="C8" s="219"/>
      <c r="D8" s="219"/>
      <c r="E8" s="219"/>
      <c r="F8" s="219"/>
    </row>
    <row r="9" spans="1:6" s="147" customFormat="1" ht="19.5" customHeight="1" x14ac:dyDescent="0.25">
      <c r="A9" s="172"/>
      <c r="B9" s="172"/>
      <c r="C9" s="172"/>
      <c r="D9" s="172"/>
      <c r="E9" s="172"/>
      <c r="F9" s="172"/>
    </row>
    <row r="10" spans="1:6" s="105" customFormat="1" ht="20.25" customHeight="1" x14ac:dyDescent="0.25">
      <c r="A10" s="210" t="s">
        <v>17</v>
      </c>
      <c r="B10" s="210"/>
      <c r="C10" s="210"/>
      <c r="D10" s="210"/>
      <c r="E10" s="210"/>
      <c r="F10" s="210"/>
    </row>
    <row r="11" spans="1:6" s="147" customFormat="1" ht="19.5" customHeight="1" x14ac:dyDescent="0.25">
      <c r="A11" s="172"/>
      <c r="B11" s="172"/>
      <c r="C11" s="172"/>
      <c r="D11" s="172"/>
      <c r="E11" s="172"/>
      <c r="F11" s="172"/>
    </row>
    <row r="12" spans="1:6" s="29" customFormat="1" ht="31.5" customHeight="1" x14ac:dyDescent="0.25">
      <c r="A12" s="26" t="s">
        <v>19</v>
      </c>
      <c r="B12" s="27" t="s">
        <v>50</v>
      </c>
      <c r="C12" s="27" t="s">
        <v>60</v>
      </c>
      <c r="D12" s="39" t="s">
        <v>61</v>
      </c>
      <c r="E12" s="28" t="s">
        <v>62</v>
      </c>
      <c r="F12" s="28" t="s">
        <v>309</v>
      </c>
    </row>
    <row r="13" spans="1:6" s="147" customFormat="1" ht="126.75" customHeight="1" x14ac:dyDescent="0.25">
      <c r="A13" s="149">
        <v>1</v>
      </c>
      <c r="B13" s="150" t="s">
        <v>365</v>
      </c>
      <c r="C13" s="151" t="s">
        <v>64</v>
      </c>
      <c r="D13" s="152">
        <v>100</v>
      </c>
      <c r="E13" s="153">
        <f t="shared" ref="E13" si="0">F13/D13</f>
        <v>19</v>
      </c>
      <c r="F13" s="153">
        <v>1900</v>
      </c>
    </row>
    <row r="14" spans="1:6" s="155" customFormat="1" x14ac:dyDescent="0.25">
      <c r="A14" s="211" t="s">
        <v>310</v>
      </c>
      <c r="B14" s="212"/>
      <c r="C14" s="212"/>
      <c r="D14" s="212"/>
      <c r="E14" s="213"/>
      <c r="F14" s="154">
        <f>SUM(F13)</f>
        <v>1900</v>
      </c>
    </row>
  </sheetData>
  <mergeCells count="10">
    <mergeCell ref="A7:F7"/>
    <mergeCell ref="A8:F8"/>
    <mergeCell ref="A10:F10"/>
    <mergeCell ref="A14:E14"/>
    <mergeCell ref="A1:F1"/>
    <mergeCell ref="A2:F2"/>
    <mergeCell ref="A3:F3"/>
    <mergeCell ref="A4:F4"/>
    <mergeCell ref="A5:F5"/>
    <mergeCell ref="A6:F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view="pageBreakPreview" zoomScale="90" zoomScaleNormal="100" zoomScaleSheetLayoutView="90" workbookViewId="0">
      <selection sqref="A1:F1"/>
    </sheetView>
  </sheetViews>
  <sheetFormatPr defaultRowHeight="15" x14ac:dyDescent="0.25"/>
  <cols>
    <col min="1" max="1" width="6.42578125" style="1" customWidth="1"/>
    <col min="2" max="2" width="62.5703125" style="1" customWidth="1"/>
    <col min="3" max="3" width="17" style="1" bestFit="1" customWidth="1"/>
    <col min="4" max="4" width="18.42578125" style="1" bestFit="1" customWidth="1"/>
    <col min="5" max="5" width="19.140625" style="1" bestFit="1" customWidth="1"/>
    <col min="6" max="6" width="17" style="1" bestFit="1" customWidth="1"/>
    <col min="7" max="16384" width="9.140625" style="1"/>
  </cols>
  <sheetData>
    <row r="1" spans="1:6" s="8" customFormat="1" ht="26.25" x14ac:dyDescent="0.25">
      <c r="A1" s="215" t="s">
        <v>12</v>
      </c>
      <c r="B1" s="215"/>
      <c r="C1" s="215"/>
      <c r="D1" s="215"/>
      <c r="E1" s="215"/>
      <c r="F1" s="215"/>
    </row>
    <row r="2" spans="1:6" s="105" customFormat="1" ht="26.25" x14ac:dyDescent="0.25">
      <c r="A2" s="215" t="s">
        <v>13</v>
      </c>
      <c r="B2" s="215"/>
      <c r="C2" s="215"/>
      <c r="D2" s="215"/>
      <c r="E2" s="215"/>
      <c r="F2" s="215"/>
    </row>
    <row r="3" spans="1:6" s="105" customFormat="1" ht="26.25" x14ac:dyDescent="0.25">
      <c r="A3" s="215" t="s">
        <v>32</v>
      </c>
      <c r="B3" s="215"/>
      <c r="C3" s="215"/>
      <c r="D3" s="215"/>
      <c r="E3" s="215"/>
      <c r="F3" s="215"/>
    </row>
    <row r="4" spans="1:6" s="105" customFormat="1" ht="15.75" x14ac:dyDescent="0.25">
      <c r="A4" s="229"/>
      <c r="B4" s="229"/>
      <c r="C4" s="229"/>
      <c r="D4" s="229"/>
      <c r="E4" s="229"/>
      <c r="F4" s="229"/>
    </row>
    <row r="5" spans="1:6" s="105" customFormat="1" ht="15.75" x14ac:dyDescent="0.25">
      <c r="A5" s="210" t="s">
        <v>14</v>
      </c>
      <c r="B5" s="210"/>
      <c r="C5" s="210"/>
      <c r="D5" s="210"/>
      <c r="E5" s="210"/>
      <c r="F5" s="210"/>
    </row>
    <row r="6" spans="1:6" s="105" customFormat="1" ht="110.25" customHeight="1" x14ac:dyDescent="0.25">
      <c r="A6" s="223" t="s">
        <v>334</v>
      </c>
      <c r="B6" s="223"/>
      <c r="C6" s="223"/>
      <c r="D6" s="223"/>
      <c r="E6" s="223"/>
      <c r="F6" s="223"/>
    </row>
    <row r="7" spans="1:6" s="105" customFormat="1" ht="15.75" x14ac:dyDescent="0.25">
      <c r="A7" s="210" t="s">
        <v>307</v>
      </c>
      <c r="B7" s="210"/>
      <c r="C7" s="210"/>
      <c r="D7" s="210"/>
      <c r="E7" s="210"/>
      <c r="F7" s="210"/>
    </row>
    <row r="8" spans="1:6" s="105" customFormat="1" ht="17.25" customHeight="1" x14ac:dyDescent="0.25">
      <c r="A8" s="223" t="s">
        <v>335</v>
      </c>
      <c r="B8" s="223"/>
      <c r="C8" s="223"/>
      <c r="D8" s="223"/>
      <c r="E8" s="223"/>
      <c r="F8" s="223"/>
    </row>
    <row r="9" spans="1:6" s="105" customFormat="1" ht="15.75" x14ac:dyDescent="0.25">
      <c r="A9" s="210" t="s">
        <v>336</v>
      </c>
      <c r="B9" s="210"/>
      <c r="C9" s="210"/>
      <c r="D9" s="210"/>
      <c r="E9" s="210"/>
      <c r="F9" s="210"/>
    </row>
    <row r="10" spans="1:6" s="105" customFormat="1" ht="15.75" x14ac:dyDescent="0.25">
      <c r="A10" s="223" t="s">
        <v>41</v>
      </c>
      <c r="B10" s="223"/>
      <c r="C10" s="223"/>
      <c r="D10" s="223"/>
      <c r="E10" s="223"/>
      <c r="F10" s="223"/>
    </row>
    <row r="11" spans="1:6" s="14" customFormat="1" ht="15.75" x14ac:dyDescent="0.25">
      <c r="A11" s="224" t="s">
        <v>323</v>
      </c>
      <c r="B11" s="224"/>
      <c r="C11" s="224"/>
      <c r="D11" s="224"/>
      <c r="E11" s="224"/>
      <c r="F11" s="224"/>
    </row>
    <row r="12" spans="1:6" s="14" customFormat="1" ht="51" customHeight="1" x14ac:dyDescent="0.25">
      <c r="A12" s="220" t="s">
        <v>324</v>
      </c>
      <c r="B12" s="220"/>
      <c r="C12" s="220"/>
      <c r="D12" s="220"/>
      <c r="E12" s="220"/>
      <c r="F12" s="220"/>
    </row>
    <row r="13" spans="1:6" s="14" customFormat="1" ht="87" customHeight="1" x14ac:dyDescent="0.25">
      <c r="A13" s="220" t="s">
        <v>325</v>
      </c>
      <c r="B13" s="220"/>
      <c r="C13" s="220"/>
      <c r="D13" s="220"/>
      <c r="E13" s="220"/>
      <c r="F13" s="220"/>
    </row>
    <row r="14" spans="1:6" s="14" customFormat="1" ht="60" customHeight="1" x14ac:dyDescent="0.25">
      <c r="A14" s="220" t="s">
        <v>326</v>
      </c>
      <c r="B14" s="220"/>
      <c r="C14" s="220"/>
      <c r="D14" s="220"/>
      <c r="E14" s="220"/>
      <c r="F14" s="220"/>
    </row>
    <row r="15" spans="1:6" s="14" customFormat="1" ht="45" customHeight="1" x14ac:dyDescent="0.25">
      <c r="A15" s="220" t="s">
        <v>337</v>
      </c>
      <c r="B15" s="220"/>
      <c r="C15" s="220"/>
      <c r="D15" s="220"/>
      <c r="E15" s="220"/>
      <c r="F15" s="220"/>
    </row>
    <row r="16" spans="1:6" s="14" customFormat="1" ht="88.5" customHeight="1" x14ac:dyDescent="0.25">
      <c r="A16" s="220" t="s">
        <v>327</v>
      </c>
      <c r="B16" s="220"/>
      <c r="C16" s="220"/>
      <c r="D16" s="220"/>
      <c r="E16" s="220"/>
      <c r="F16" s="220"/>
    </row>
    <row r="17" spans="1:6" s="14" customFormat="1" ht="15.75" x14ac:dyDescent="0.25">
      <c r="A17" s="224" t="s">
        <v>328</v>
      </c>
      <c r="B17" s="224"/>
      <c r="C17" s="224"/>
      <c r="D17" s="224"/>
      <c r="E17" s="224"/>
      <c r="F17" s="224"/>
    </row>
    <row r="18" spans="1:6" s="14" customFormat="1" ht="150" customHeight="1" x14ac:dyDescent="0.25">
      <c r="A18" s="220" t="s">
        <v>329</v>
      </c>
      <c r="B18" s="220"/>
      <c r="C18" s="220"/>
      <c r="D18" s="220"/>
      <c r="E18" s="220"/>
      <c r="F18" s="220"/>
    </row>
    <row r="19" spans="1:6" s="14" customFormat="1" ht="15.75" x14ac:dyDescent="0.25">
      <c r="A19" s="225" t="s">
        <v>330</v>
      </c>
      <c r="B19" s="225"/>
      <c r="C19" s="225"/>
      <c r="D19" s="225"/>
      <c r="E19" s="225"/>
      <c r="F19" s="225"/>
    </row>
    <row r="20" spans="1:6" s="14" customFormat="1" ht="15.75" x14ac:dyDescent="0.25">
      <c r="A20" s="221" t="s">
        <v>347</v>
      </c>
      <c r="B20" s="221"/>
      <c r="C20" s="221"/>
      <c r="D20" s="221"/>
      <c r="E20" s="221"/>
      <c r="F20" s="221"/>
    </row>
    <row r="21" spans="1:6" s="14" customFormat="1" ht="15.75" x14ac:dyDescent="0.25">
      <c r="A21" s="221" t="s">
        <v>348</v>
      </c>
      <c r="B21" s="221"/>
      <c r="C21" s="221"/>
      <c r="D21" s="221"/>
      <c r="E21" s="221"/>
      <c r="F21" s="221"/>
    </row>
    <row r="22" spans="1:6" s="14" customFormat="1" ht="17.25" customHeight="1" x14ac:dyDescent="0.25">
      <c r="A22" s="221" t="s">
        <v>349</v>
      </c>
      <c r="B22" s="221"/>
      <c r="C22" s="221"/>
      <c r="D22" s="221"/>
      <c r="E22" s="221"/>
      <c r="F22" s="221"/>
    </row>
    <row r="23" spans="1:6" s="14" customFormat="1" ht="53.25" customHeight="1" x14ac:dyDescent="0.25">
      <c r="A23" s="221" t="s">
        <v>350</v>
      </c>
      <c r="B23" s="221"/>
      <c r="C23" s="221"/>
      <c r="D23" s="221"/>
      <c r="E23" s="221"/>
      <c r="F23" s="221"/>
    </row>
    <row r="24" spans="1:6" s="14" customFormat="1" ht="15.75" x14ac:dyDescent="0.25">
      <c r="A24" s="221" t="s">
        <v>351</v>
      </c>
      <c r="B24" s="221"/>
      <c r="C24" s="221"/>
      <c r="D24" s="221"/>
      <c r="E24" s="221"/>
      <c r="F24" s="221"/>
    </row>
    <row r="25" spans="1:6" s="14" customFormat="1" ht="41.25" customHeight="1" x14ac:dyDescent="0.25">
      <c r="A25" s="222" t="s">
        <v>331</v>
      </c>
      <c r="B25" s="222"/>
      <c r="C25" s="222"/>
      <c r="D25" s="222"/>
      <c r="E25" s="222"/>
      <c r="F25" s="222"/>
    </row>
    <row r="26" spans="1:6" s="106" customFormat="1" ht="15.75" x14ac:dyDescent="0.25">
      <c r="A26" s="221" t="s">
        <v>352</v>
      </c>
      <c r="B26" s="221"/>
      <c r="C26" s="221"/>
      <c r="D26" s="221"/>
      <c r="E26" s="221"/>
      <c r="F26" s="221"/>
    </row>
    <row r="27" spans="1:6" s="106" customFormat="1" ht="15.75" x14ac:dyDescent="0.25">
      <c r="A27" s="221" t="s">
        <v>353</v>
      </c>
      <c r="B27" s="221"/>
      <c r="C27" s="221"/>
      <c r="D27" s="221"/>
      <c r="E27" s="221"/>
      <c r="F27" s="221"/>
    </row>
    <row r="28" spans="1:6" s="106" customFormat="1" ht="15.75" x14ac:dyDescent="0.25">
      <c r="A28" s="221" t="s">
        <v>354</v>
      </c>
      <c r="B28" s="221"/>
      <c r="C28" s="221"/>
      <c r="D28" s="221"/>
      <c r="E28" s="221"/>
      <c r="F28" s="221"/>
    </row>
    <row r="29" spans="1:6" s="106" customFormat="1" ht="15.75" x14ac:dyDescent="0.25">
      <c r="A29" s="221" t="s">
        <v>355</v>
      </c>
      <c r="B29" s="221"/>
      <c r="C29" s="221"/>
      <c r="D29" s="221"/>
      <c r="E29" s="221"/>
      <c r="F29" s="221"/>
    </row>
    <row r="30" spans="1:6" s="106" customFormat="1" ht="15.75" x14ac:dyDescent="0.25">
      <c r="A30" s="221" t="s">
        <v>356</v>
      </c>
      <c r="B30" s="221"/>
      <c r="C30" s="221"/>
      <c r="D30" s="221"/>
      <c r="E30" s="221"/>
      <c r="F30" s="221"/>
    </row>
    <row r="31" spans="1:6" s="106" customFormat="1" ht="15.75" x14ac:dyDescent="0.25">
      <c r="A31" s="221" t="s">
        <v>357</v>
      </c>
      <c r="B31" s="221"/>
      <c r="C31" s="221"/>
      <c r="D31" s="221"/>
      <c r="E31" s="221"/>
      <c r="F31" s="221"/>
    </row>
    <row r="32" spans="1:6" s="106" customFormat="1" ht="15.75" x14ac:dyDescent="0.25">
      <c r="A32" s="221" t="s">
        <v>358</v>
      </c>
      <c r="B32" s="221"/>
      <c r="C32" s="221"/>
      <c r="D32" s="221"/>
      <c r="E32" s="221"/>
      <c r="F32" s="221"/>
    </row>
    <row r="33" spans="1:6" s="106" customFormat="1" ht="15.75" x14ac:dyDescent="0.25">
      <c r="A33" s="221" t="s">
        <v>359</v>
      </c>
      <c r="B33" s="221"/>
      <c r="C33" s="221"/>
      <c r="D33" s="221"/>
      <c r="E33" s="221"/>
      <c r="F33" s="221"/>
    </row>
    <row r="34" spans="1:6" s="106" customFormat="1" ht="15.75" x14ac:dyDescent="0.25">
      <c r="A34" s="221" t="s">
        <v>360</v>
      </c>
      <c r="B34" s="221"/>
      <c r="C34" s="221"/>
      <c r="D34" s="221"/>
      <c r="E34" s="221"/>
      <c r="F34" s="221"/>
    </row>
    <row r="35" spans="1:6" s="106" customFormat="1" ht="15.75" x14ac:dyDescent="0.25">
      <c r="A35" s="221" t="s">
        <v>361</v>
      </c>
      <c r="B35" s="221"/>
      <c r="C35" s="221"/>
      <c r="D35" s="221"/>
      <c r="E35" s="221"/>
      <c r="F35" s="221"/>
    </row>
    <row r="36" spans="1:6" s="106" customFormat="1" ht="15.75" x14ac:dyDescent="0.25">
      <c r="A36" s="221" t="s">
        <v>362</v>
      </c>
      <c r="B36" s="221"/>
      <c r="C36" s="221"/>
      <c r="D36" s="221"/>
      <c r="E36" s="221"/>
      <c r="F36" s="221"/>
    </row>
    <row r="37" spans="1:6" s="106" customFormat="1" ht="15.75" x14ac:dyDescent="0.25">
      <c r="A37" s="221" t="s">
        <v>363</v>
      </c>
      <c r="B37" s="221"/>
      <c r="C37" s="221"/>
      <c r="D37" s="221"/>
      <c r="E37" s="221"/>
      <c r="F37" s="221"/>
    </row>
    <row r="38" spans="1:6" s="14" customFormat="1" ht="60" customHeight="1" x14ac:dyDescent="0.25">
      <c r="A38" s="220" t="s">
        <v>332</v>
      </c>
      <c r="B38" s="220"/>
      <c r="C38" s="220"/>
      <c r="D38" s="220"/>
      <c r="E38" s="220"/>
      <c r="F38" s="220"/>
    </row>
    <row r="39" spans="1:6" s="14" customFormat="1" ht="43.5" customHeight="1" x14ac:dyDescent="0.25">
      <c r="A39" s="220" t="s">
        <v>333</v>
      </c>
      <c r="B39" s="220"/>
      <c r="C39" s="220"/>
      <c r="D39" s="220"/>
      <c r="E39" s="220"/>
      <c r="F39" s="220"/>
    </row>
    <row r="40" spans="1:6" s="105" customFormat="1" ht="20.25" customHeight="1" x14ac:dyDescent="0.25">
      <c r="A40" s="210" t="s">
        <v>17</v>
      </c>
      <c r="B40" s="210"/>
      <c r="C40" s="210"/>
      <c r="D40" s="210"/>
      <c r="E40" s="210"/>
      <c r="F40" s="210"/>
    </row>
    <row r="41" spans="1:6" s="14" customFormat="1" ht="15.75" x14ac:dyDescent="0.25">
      <c r="A41" s="11"/>
      <c r="B41" s="11" t="s">
        <v>18</v>
      </c>
      <c r="C41" s="13" t="s">
        <v>10</v>
      </c>
      <c r="D41" s="13" t="s">
        <v>11</v>
      </c>
    </row>
    <row r="42" spans="1:6" s="14" customFormat="1" ht="15.75" x14ac:dyDescent="0.25">
      <c r="A42" s="11"/>
      <c r="B42" s="11" t="s">
        <v>33</v>
      </c>
      <c r="C42" s="12">
        <f>SUM(C43:C49)</f>
        <v>81734</v>
      </c>
      <c r="D42" s="13">
        <f>ROUND((C42/1000),1)</f>
        <v>81.7</v>
      </c>
    </row>
    <row r="43" spans="1:6" s="14" customFormat="1" ht="15.75" x14ac:dyDescent="0.25">
      <c r="A43" s="19"/>
      <c r="B43" s="19" t="s">
        <v>34</v>
      </c>
      <c r="C43" s="17">
        <v>22658</v>
      </c>
      <c r="D43" s="18">
        <f>ROUND((C43/1000),1)</f>
        <v>22.7</v>
      </c>
    </row>
    <row r="44" spans="1:6" s="14" customFormat="1" ht="15.75" x14ac:dyDescent="0.25">
      <c r="A44" s="19"/>
      <c r="B44" s="19" t="s">
        <v>35</v>
      </c>
      <c r="C44" s="17">
        <v>180</v>
      </c>
      <c r="D44" s="18">
        <f>ROUND((C44/1000),1)</f>
        <v>0.2</v>
      </c>
    </row>
    <row r="45" spans="1:6" s="14" customFormat="1" ht="15.75" x14ac:dyDescent="0.25">
      <c r="A45" s="19"/>
      <c r="B45" s="19" t="s">
        <v>36</v>
      </c>
      <c r="C45" s="17">
        <v>3563</v>
      </c>
      <c r="D45" s="18">
        <f t="shared" ref="D45:D49" si="0">ROUND((C45/1000),1)</f>
        <v>3.6</v>
      </c>
    </row>
    <row r="46" spans="1:6" s="14" customFormat="1" ht="15.75" x14ac:dyDescent="0.25">
      <c r="A46" s="19"/>
      <c r="B46" s="19" t="s">
        <v>37</v>
      </c>
      <c r="C46" s="17">
        <v>2340</v>
      </c>
      <c r="D46" s="18">
        <f t="shared" si="0"/>
        <v>2.2999999999999998</v>
      </c>
    </row>
    <row r="47" spans="1:6" s="14" customFormat="1" ht="15.75" x14ac:dyDescent="0.25">
      <c r="A47" s="19"/>
      <c r="B47" s="19" t="s">
        <v>38</v>
      </c>
      <c r="C47" s="17">
        <v>5093</v>
      </c>
      <c r="D47" s="18">
        <f t="shared" si="0"/>
        <v>5.0999999999999996</v>
      </c>
    </row>
    <row r="48" spans="1:6" s="14" customFormat="1" ht="15.75" x14ac:dyDescent="0.25">
      <c r="A48" s="19"/>
      <c r="B48" s="19" t="s">
        <v>39</v>
      </c>
      <c r="C48" s="17">
        <v>23000</v>
      </c>
      <c r="D48" s="18">
        <f t="shared" si="0"/>
        <v>23</v>
      </c>
    </row>
    <row r="49" spans="1:6" s="14" customFormat="1" ht="15.75" x14ac:dyDescent="0.25">
      <c r="A49" s="19"/>
      <c r="B49" s="19" t="s">
        <v>40</v>
      </c>
      <c r="C49" s="17">
        <v>24900</v>
      </c>
      <c r="D49" s="18">
        <f t="shared" si="0"/>
        <v>24.9</v>
      </c>
    </row>
    <row r="50" spans="1:6" s="14" customFormat="1" ht="15.75" x14ac:dyDescent="0.25"/>
    <row r="51" spans="1:6" s="110" customFormat="1" ht="31.5" customHeight="1" x14ac:dyDescent="0.25">
      <c r="A51" s="107" t="s">
        <v>19</v>
      </c>
      <c r="B51" s="108" t="s">
        <v>50</v>
      </c>
      <c r="C51" s="108" t="s">
        <v>60</v>
      </c>
      <c r="D51" s="109" t="s">
        <v>61</v>
      </c>
      <c r="E51" s="30" t="s">
        <v>62</v>
      </c>
      <c r="F51" s="30" t="s">
        <v>309</v>
      </c>
    </row>
    <row r="52" spans="1:6" s="31" customFormat="1" ht="78.75" x14ac:dyDescent="0.25">
      <c r="A52" s="111">
        <v>1</v>
      </c>
      <c r="B52" s="112" t="s">
        <v>338</v>
      </c>
      <c r="C52" s="113" t="s">
        <v>64</v>
      </c>
      <c r="D52" s="114">
        <v>8</v>
      </c>
      <c r="E52" s="115">
        <f t="shared" ref="E52:E61" si="1">F52/D52</f>
        <v>2832.25</v>
      </c>
      <c r="F52" s="140">
        <v>22658</v>
      </c>
    </row>
    <row r="53" spans="1:6" s="31" customFormat="1" ht="15.75" x14ac:dyDescent="0.25">
      <c r="A53" s="116">
        <v>2</v>
      </c>
      <c r="B53" s="117" t="s">
        <v>339</v>
      </c>
      <c r="C53" s="118" t="s">
        <v>64</v>
      </c>
      <c r="D53" s="119">
        <v>3</v>
      </c>
      <c r="E53" s="120">
        <f t="shared" si="1"/>
        <v>60</v>
      </c>
      <c r="F53" s="141">
        <v>180</v>
      </c>
    </row>
    <row r="54" spans="1:6" s="31" customFormat="1" ht="31.5" x14ac:dyDescent="0.25">
      <c r="A54" s="116">
        <v>3</v>
      </c>
      <c r="B54" s="121" t="s">
        <v>343</v>
      </c>
      <c r="C54" s="122" t="s">
        <v>64</v>
      </c>
      <c r="D54" s="123"/>
      <c r="E54" s="124"/>
      <c r="F54" s="142"/>
    </row>
    <row r="55" spans="1:6" s="31" customFormat="1" ht="15.75" x14ac:dyDescent="0.25">
      <c r="A55" s="125"/>
      <c r="B55" s="126" t="s">
        <v>340</v>
      </c>
      <c r="C55" s="127" t="s">
        <v>64</v>
      </c>
      <c r="D55" s="128">
        <v>20</v>
      </c>
      <c r="E55" s="129">
        <f t="shared" ref="E55:E56" si="2">F55/D55</f>
        <v>178.15</v>
      </c>
      <c r="F55" s="143">
        <v>3563</v>
      </c>
    </row>
    <row r="56" spans="1:6" s="31" customFormat="1" ht="15.75" x14ac:dyDescent="0.25">
      <c r="A56" s="125"/>
      <c r="B56" s="126" t="s">
        <v>342</v>
      </c>
      <c r="C56" s="127" t="s">
        <v>64</v>
      </c>
      <c r="D56" s="128">
        <v>40</v>
      </c>
      <c r="E56" s="129">
        <f t="shared" si="2"/>
        <v>45</v>
      </c>
      <c r="F56" s="143">
        <v>1800</v>
      </c>
    </row>
    <row r="57" spans="1:6" s="31" customFormat="1" ht="15.75" x14ac:dyDescent="0.25">
      <c r="A57" s="130"/>
      <c r="B57" s="131" t="s">
        <v>341</v>
      </c>
      <c r="C57" s="132" t="s">
        <v>64</v>
      </c>
      <c r="D57" s="133">
        <v>60</v>
      </c>
      <c r="E57" s="134">
        <f t="shared" si="1"/>
        <v>45</v>
      </c>
      <c r="F57" s="144">
        <v>2700</v>
      </c>
    </row>
    <row r="58" spans="1:6" s="31" customFormat="1" ht="31.5" x14ac:dyDescent="0.25">
      <c r="A58" s="130">
        <v>4</v>
      </c>
      <c r="B58" s="135" t="s">
        <v>344</v>
      </c>
      <c r="C58" s="136" t="s">
        <v>64</v>
      </c>
      <c r="D58" s="137">
        <v>40</v>
      </c>
      <c r="E58" s="138">
        <f t="shared" si="1"/>
        <v>510</v>
      </c>
      <c r="F58" s="145">
        <v>20400</v>
      </c>
    </row>
    <row r="59" spans="1:6" s="31" customFormat="1" ht="15.75" x14ac:dyDescent="0.25">
      <c r="A59" s="111">
        <v>5</v>
      </c>
      <c r="B59" s="112" t="s">
        <v>345</v>
      </c>
      <c r="C59" s="113" t="s">
        <v>64</v>
      </c>
      <c r="D59" s="114">
        <v>500</v>
      </c>
      <c r="E59" s="115">
        <f t="shared" si="1"/>
        <v>4.68</v>
      </c>
      <c r="F59" s="140">
        <v>2340</v>
      </c>
    </row>
    <row r="60" spans="1:6" s="31" customFormat="1" ht="63" x14ac:dyDescent="0.25">
      <c r="A60" s="111">
        <v>6</v>
      </c>
      <c r="B60" s="112" t="s">
        <v>364</v>
      </c>
      <c r="C60" s="113" t="s">
        <v>64</v>
      </c>
      <c r="D60" s="114">
        <v>1</v>
      </c>
      <c r="E60" s="115">
        <f t="shared" si="1"/>
        <v>23000</v>
      </c>
      <c r="F60" s="140">
        <v>23000</v>
      </c>
    </row>
    <row r="61" spans="1:6" s="31" customFormat="1" ht="78.75" x14ac:dyDescent="0.25">
      <c r="A61" s="111">
        <v>7</v>
      </c>
      <c r="B61" s="112" t="s">
        <v>346</v>
      </c>
      <c r="C61" s="113" t="s">
        <v>64</v>
      </c>
      <c r="D61" s="114">
        <v>28</v>
      </c>
      <c r="E61" s="115">
        <f t="shared" si="1"/>
        <v>181.89285714285714</v>
      </c>
      <c r="F61" s="140">
        <v>5093</v>
      </c>
    </row>
    <row r="62" spans="1:6" s="139" customFormat="1" ht="15.75" x14ac:dyDescent="0.25">
      <c r="A62" s="226" t="s">
        <v>310</v>
      </c>
      <c r="B62" s="227"/>
      <c r="C62" s="227"/>
      <c r="D62" s="227"/>
      <c r="E62" s="228"/>
      <c r="F62" s="45">
        <f>SUM(F42:F61)</f>
        <v>81734</v>
      </c>
    </row>
  </sheetData>
  <mergeCells count="41">
    <mergeCell ref="A62:E62"/>
    <mergeCell ref="A8:F8"/>
    <mergeCell ref="A1:F1"/>
    <mergeCell ref="A2:F2"/>
    <mergeCell ref="A3:F3"/>
    <mergeCell ref="A6:F6"/>
    <mergeCell ref="A12:F12"/>
    <mergeCell ref="A13:F13"/>
    <mergeCell ref="A14:F14"/>
    <mergeCell ref="A15:F15"/>
    <mergeCell ref="A16:F16"/>
    <mergeCell ref="A5:F5"/>
    <mergeCell ref="A4:F4"/>
    <mergeCell ref="A7:F7"/>
    <mergeCell ref="A9:F9"/>
    <mergeCell ref="A11:F11"/>
    <mergeCell ref="A25:F25"/>
    <mergeCell ref="A10:F10"/>
    <mergeCell ref="A18:F18"/>
    <mergeCell ref="A17:F17"/>
    <mergeCell ref="A20:F20"/>
    <mergeCell ref="A21:F21"/>
    <mergeCell ref="A22:F22"/>
    <mergeCell ref="A23:F23"/>
    <mergeCell ref="A24:F24"/>
    <mergeCell ref="A19:F19"/>
    <mergeCell ref="A38:F38"/>
    <mergeCell ref="A39:F39"/>
    <mergeCell ref="A40:F40"/>
    <mergeCell ref="A37:F37"/>
    <mergeCell ref="A26:F26"/>
    <mergeCell ref="A27:F27"/>
    <mergeCell ref="A28:F28"/>
    <mergeCell ref="A29:F29"/>
    <mergeCell ref="A30:F30"/>
    <mergeCell ref="A31:F31"/>
    <mergeCell ref="A32:F32"/>
    <mergeCell ref="A33:F33"/>
    <mergeCell ref="A34:F34"/>
    <mergeCell ref="A35:F35"/>
    <mergeCell ref="A36:F36"/>
  </mergeCells>
  <pageMargins left="0.78740157480314965" right="0.39370078740157483" top="0.39370078740157483" bottom="0.39370078740157483" header="0" footer="0"/>
  <pageSetup paperSize="9" scale="64" fitToHeight="0" orientation="portrait" r:id="rId1"/>
  <rowBreaks count="1" manualBreakCount="1">
    <brk id="3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7"/>
  <sheetViews>
    <sheetView topLeftCell="A16" zoomScaleNormal="100" zoomScaleSheetLayoutView="100" workbookViewId="0">
      <selection activeCell="A9" sqref="A9:F9"/>
    </sheetView>
  </sheetViews>
  <sheetFormatPr defaultRowHeight="15" x14ac:dyDescent="0.25"/>
  <cols>
    <col min="1" max="1" width="5.85546875" style="1" bestFit="1" customWidth="1"/>
    <col min="2" max="2" width="71.140625" style="1" customWidth="1"/>
    <col min="3" max="3" width="17" style="1" bestFit="1" customWidth="1"/>
    <col min="4" max="4" width="17.28515625" style="1" customWidth="1"/>
    <col min="5" max="5" width="12" style="1" customWidth="1"/>
    <col min="6" max="6" width="17.28515625" style="1" customWidth="1"/>
    <col min="7" max="16384" width="9.140625" style="1"/>
  </cols>
  <sheetData>
    <row r="1" spans="1:8" s="8" customFormat="1" ht="23.25" x14ac:dyDescent="0.25">
      <c r="A1" s="230" t="s">
        <v>12</v>
      </c>
      <c r="B1" s="230"/>
      <c r="C1" s="230"/>
      <c r="D1" s="230"/>
      <c r="E1" s="230"/>
      <c r="F1" s="230"/>
    </row>
    <row r="2" spans="1:8" s="8" customFormat="1" ht="18.75" x14ac:dyDescent="0.25">
      <c r="A2" s="232" t="s">
        <v>13</v>
      </c>
      <c r="B2" s="232"/>
      <c r="C2" s="232"/>
      <c r="D2" s="232"/>
      <c r="E2" s="232"/>
      <c r="F2" s="232"/>
    </row>
    <row r="3" spans="1:8" s="8" customFormat="1" ht="18.75" x14ac:dyDescent="0.25">
      <c r="A3" s="232" t="s">
        <v>3</v>
      </c>
      <c r="B3" s="232"/>
      <c r="C3" s="232"/>
      <c r="D3" s="232"/>
      <c r="E3" s="232"/>
      <c r="F3" s="232"/>
    </row>
    <row r="4" spans="1:8" s="8" customFormat="1" x14ac:dyDescent="0.25">
      <c r="B4" s="9"/>
      <c r="C4" s="10"/>
    </row>
    <row r="5" spans="1:8" s="76" customFormat="1" ht="15" customHeight="1" x14ac:dyDescent="0.25">
      <c r="A5" s="210" t="s">
        <v>14</v>
      </c>
      <c r="B5" s="210"/>
      <c r="C5" s="210"/>
      <c r="D5" s="210"/>
      <c r="E5" s="210"/>
      <c r="F5" s="210"/>
    </row>
    <row r="6" spans="1:8" s="76" customFormat="1" ht="80.25" customHeight="1" x14ac:dyDescent="0.25">
      <c r="A6" s="236" t="s">
        <v>21</v>
      </c>
      <c r="B6" s="236"/>
      <c r="C6" s="236"/>
      <c r="D6" s="236"/>
      <c r="E6" s="236"/>
      <c r="F6" s="236"/>
    </row>
    <row r="7" spans="1:8" s="8" customFormat="1" ht="15.75" x14ac:dyDescent="0.25">
      <c r="A7" s="100" t="s">
        <v>307</v>
      </c>
      <c r="C7" s="10"/>
    </row>
    <row r="8" spans="1:8" s="8" customFormat="1" ht="73.5" customHeight="1" x14ac:dyDescent="0.25">
      <c r="A8" s="238" t="s">
        <v>22</v>
      </c>
      <c r="B8" s="238"/>
      <c r="C8" s="238"/>
      <c r="D8" s="238"/>
      <c r="E8" s="238"/>
      <c r="F8" s="238"/>
    </row>
    <row r="9" spans="1:8" s="89" customFormat="1" ht="214.5" customHeight="1" x14ac:dyDescent="0.25">
      <c r="A9" s="237" t="s">
        <v>308</v>
      </c>
      <c r="B9" s="237"/>
      <c r="C9" s="237"/>
      <c r="D9" s="237"/>
      <c r="E9" s="237"/>
      <c r="F9" s="237"/>
      <c r="G9" s="88"/>
      <c r="H9" s="88"/>
    </row>
    <row r="10" spans="1:8" s="93" customFormat="1" x14ac:dyDescent="0.25">
      <c r="A10" s="101" t="s">
        <v>16</v>
      </c>
      <c r="C10" s="92"/>
      <c r="D10" s="92"/>
    </row>
    <row r="11" spans="1:8" s="79" customFormat="1" ht="12.75" x14ac:dyDescent="0.25">
      <c r="A11" s="102" t="s">
        <v>93</v>
      </c>
    </row>
    <row r="12" spans="1:8" s="79" customFormat="1" ht="33.75" customHeight="1" x14ac:dyDescent="0.25">
      <c r="A12" s="231" t="s">
        <v>94</v>
      </c>
      <c r="B12" s="231"/>
      <c r="C12" s="231"/>
      <c r="D12" s="231"/>
      <c r="E12" s="231"/>
      <c r="F12" s="231"/>
    </row>
    <row r="13" spans="1:8" s="86" customFormat="1" ht="11.25" x14ac:dyDescent="0.25">
      <c r="B13" s="85" t="s">
        <v>287</v>
      </c>
    </row>
    <row r="14" spans="1:8" s="86" customFormat="1" ht="11.25" x14ac:dyDescent="0.25">
      <c r="B14" s="87" t="s">
        <v>95</v>
      </c>
    </row>
    <row r="15" spans="1:8" s="86" customFormat="1" ht="11.25" x14ac:dyDescent="0.25">
      <c r="B15" s="85" t="s">
        <v>288</v>
      </c>
    </row>
    <row r="16" spans="1:8" s="86" customFormat="1" ht="11.25" x14ac:dyDescent="0.25">
      <c r="B16" s="85" t="s">
        <v>289</v>
      </c>
    </row>
    <row r="17" spans="1:6" s="86" customFormat="1" ht="11.25" x14ac:dyDescent="0.25">
      <c r="B17" s="85" t="s">
        <v>96</v>
      </c>
    </row>
    <row r="18" spans="1:6" s="86" customFormat="1" ht="11.25" x14ac:dyDescent="0.25">
      <c r="B18" s="85" t="s">
        <v>97</v>
      </c>
    </row>
    <row r="19" spans="1:6" s="86" customFormat="1" ht="11.25" x14ac:dyDescent="0.25">
      <c r="B19" s="85" t="s">
        <v>98</v>
      </c>
    </row>
    <row r="20" spans="1:6" s="86" customFormat="1" ht="11.25" x14ac:dyDescent="0.25">
      <c r="B20" s="85" t="s">
        <v>99</v>
      </c>
    </row>
    <row r="21" spans="1:6" s="79" customFormat="1" ht="12.75" x14ac:dyDescent="0.25">
      <c r="B21" s="81"/>
    </row>
    <row r="22" spans="1:6" s="79" customFormat="1" ht="12.75" x14ac:dyDescent="0.25">
      <c r="A22" s="102" t="s">
        <v>100</v>
      </c>
    </row>
    <row r="23" spans="1:6" s="79" customFormat="1" ht="12.75" x14ac:dyDescent="0.25">
      <c r="A23" s="231" t="s">
        <v>101</v>
      </c>
      <c r="B23" s="231"/>
      <c r="C23" s="231"/>
      <c r="D23" s="231"/>
      <c r="E23" s="231"/>
      <c r="F23" s="231"/>
    </row>
    <row r="24" spans="1:6" s="86" customFormat="1" ht="11.25" x14ac:dyDescent="0.25">
      <c r="B24" s="85" t="s">
        <v>102</v>
      </c>
    </row>
    <row r="25" spans="1:6" s="86" customFormat="1" ht="11.25" x14ac:dyDescent="0.25">
      <c r="B25" s="85" t="s">
        <v>103</v>
      </c>
    </row>
    <row r="26" spans="1:6" s="79" customFormat="1" ht="12.75" x14ac:dyDescent="0.25">
      <c r="B26" s="78"/>
    </row>
    <row r="27" spans="1:6" s="79" customFormat="1" ht="12.75" x14ac:dyDescent="0.25">
      <c r="A27" s="103" t="s">
        <v>104</v>
      </c>
    </row>
    <row r="28" spans="1:6" s="79" customFormat="1" ht="33.75" customHeight="1" x14ac:dyDescent="0.25">
      <c r="A28" s="231" t="s">
        <v>274</v>
      </c>
      <c r="B28" s="231"/>
      <c r="C28" s="231"/>
      <c r="D28" s="231"/>
      <c r="E28" s="231"/>
      <c r="F28" s="231"/>
    </row>
    <row r="29" spans="1:6" s="86" customFormat="1" ht="11.25" x14ac:dyDescent="0.25">
      <c r="B29" s="85" t="s">
        <v>290</v>
      </c>
    </row>
    <row r="30" spans="1:6" s="86" customFormat="1" ht="11.25" x14ac:dyDescent="0.25">
      <c r="B30" s="85" t="s">
        <v>105</v>
      </c>
    </row>
    <row r="31" spans="1:6" s="86" customFormat="1" ht="11.25" x14ac:dyDescent="0.25">
      <c r="B31" s="85" t="s">
        <v>291</v>
      </c>
    </row>
    <row r="32" spans="1:6" s="79" customFormat="1" ht="12.75" x14ac:dyDescent="0.25">
      <c r="B32" s="78"/>
    </row>
    <row r="33" spans="1:6" s="79" customFormat="1" ht="12.75" x14ac:dyDescent="0.25">
      <c r="A33" s="103" t="s">
        <v>106</v>
      </c>
    </row>
    <row r="34" spans="1:6" s="79" customFormat="1" ht="12.75" x14ac:dyDescent="0.25">
      <c r="A34" s="231" t="s">
        <v>107</v>
      </c>
      <c r="B34" s="231"/>
      <c r="C34" s="231"/>
      <c r="D34" s="231"/>
      <c r="E34" s="231"/>
      <c r="F34" s="231"/>
    </row>
    <row r="35" spans="1:6" s="86" customFormat="1" ht="11.25" x14ac:dyDescent="0.25">
      <c r="B35" s="85" t="s">
        <v>108</v>
      </c>
    </row>
    <row r="36" spans="1:6" s="86" customFormat="1" ht="11.25" x14ac:dyDescent="0.25">
      <c r="B36" s="85" t="s">
        <v>109</v>
      </c>
    </row>
    <row r="37" spans="1:6" s="86" customFormat="1" ht="11.25" x14ac:dyDescent="0.25">
      <c r="B37" s="85" t="s">
        <v>110</v>
      </c>
    </row>
    <row r="38" spans="1:6" s="79" customFormat="1" ht="12.75" x14ac:dyDescent="0.25">
      <c r="B38" s="78"/>
    </row>
    <row r="39" spans="1:6" s="79" customFormat="1" ht="12.75" x14ac:dyDescent="0.25">
      <c r="A39" s="102" t="s">
        <v>111</v>
      </c>
    </row>
    <row r="40" spans="1:6" s="79" customFormat="1" ht="30.75" customHeight="1" x14ac:dyDescent="0.25">
      <c r="A40" s="231" t="s">
        <v>306</v>
      </c>
      <c r="B40" s="231"/>
      <c r="C40" s="231"/>
      <c r="D40" s="231"/>
      <c r="E40" s="231"/>
      <c r="F40" s="231"/>
    </row>
    <row r="41" spans="1:6" s="86" customFormat="1" ht="11.25" x14ac:dyDescent="0.25">
      <c r="B41" s="85" t="s">
        <v>112</v>
      </c>
    </row>
    <row r="42" spans="1:6" s="86" customFormat="1" ht="11.25" x14ac:dyDescent="0.25">
      <c r="B42" s="85" t="s">
        <v>113</v>
      </c>
    </row>
    <row r="43" spans="1:6" s="86" customFormat="1" ht="11.25" x14ac:dyDescent="0.25">
      <c r="B43" s="85" t="s">
        <v>114</v>
      </c>
    </row>
    <row r="44" spans="1:6" s="79" customFormat="1" ht="12.75" x14ac:dyDescent="0.25">
      <c r="B44" s="78"/>
    </row>
    <row r="45" spans="1:6" s="79" customFormat="1" ht="12.75" x14ac:dyDescent="0.25">
      <c r="A45" s="102" t="s">
        <v>115</v>
      </c>
    </row>
    <row r="46" spans="1:6" s="79" customFormat="1" ht="33.75" customHeight="1" x14ac:dyDescent="0.25">
      <c r="A46" s="231" t="s">
        <v>116</v>
      </c>
      <c r="B46" s="231"/>
      <c r="C46" s="231"/>
      <c r="D46" s="231"/>
      <c r="E46" s="231"/>
      <c r="F46" s="231"/>
    </row>
    <row r="47" spans="1:6" s="86" customFormat="1" ht="11.25" x14ac:dyDescent="0.25">
      <c r="B47" s="85" t="s">
        <v>117</v>
      </c>
    </row>
    <row r="48" spans="1:6" s="86" customFormat="1" ht="11.25" x14ac:dyDescent="0.25">
      <c r="B48" s="85" t="s">
        <v>118</v>
      </c>
    </row>
    <row r="49" spans="1:6" s="86" customFormat="1" ht="11.25" x14ac:dyDescent="0.25">
      <c r="B49" s="85" t="s">
        <v>119</v>
      </c>
    </row>
    <row r="50" spans="1:6" s="79" customFormat="1" ht="12.75" x14ac:dyDescent="0.25">
      <c r="B50" s="82"/>
    </row>
    <row r="51" spans="1:6" s="79" customFormat="1" ht="12.75" x14ac:dyDescent="0.25">
      <c r="A51" s="103" t="s">
        <v>120</v>
      </c>
    </row>
    <row r="52" spans="1:6" s="79" customFormat="1" ht="12.75" x14ac:dyDescent="0.25">
      <c r="A52" s="231" t="s">
        <v>305</v>
      </c>
      <c r="B52" s="231"/>
      <c r="C52" s="231"/>
      <c r="D52" s="231"/>
      <c r="E52" s="231"/>
      <c r="F52" s="231"/>
    </row>
    <row r="53" spans="1:6" s="86" customFormat="1" ht="11.25" x14ac:dyDescent="0.25">
      <c r="B53" s="85" t="s">
        <v>121</v>
      </c>
    </row>
    <row r="54" spans="1:6" s="86" customFormat="1" ht="11.25" x14ac:dyDescent="0.25">
      <c r="B54" s="85" t="s">
        <v>122</v>
      </c>
    </row>
    <row r="55" spans="1:6" s="86" customFormat="1" ht="11.25" x14ac:dyDescent="0.25">
      <c r="B55" s="85" t="s">
        <v>123</v>
      </c>
    </row>
    <row r="56" spans="1:6" s="79" customFormat="1" ht="12.75" x14ac:dyDescent="0.25">
      <c r="B56" s="82"/>
    </row>
    <row r="57" spans="1:6" s="79" customFormat="1" ht="12.75" x14ac:dyDescent="0.25">
      <c r="A57" s="103" t="s">
        <v>124</v>
      </c>
    </row>
    <row r="58" spans="1:6" s="79" customFormat="1" ht="31.5" customHeight="1" x14ac:dyDescent="0.25">
      <c r="A58" s="231" t="s">
        <v>304</v>
      </c>
      <c r="B58" s="231"/>
      <c r="C58" s="231"/>
      <c r="D58" s="231"/>
      <c r="E58" s="231"/>
      <c r="F58" s="231"/>
    </row>
    <row r="59" spans="1:6" s="86" customFormat="1" ht="11.25" x14ac:dyDescent="0.25">
      <c r="B59" s="85" t="s">
        <v>125</v>
      </c>
    </row>
    <row r="60" spans="1:6" s="86" customFormat="1" ht="11.25" x14ac:dyDescent="0.25">
      <c r="B60" s="85" t="s">
        <v>126</v>
      </c>
    </row>
    <row r="61" spans="1:6" s="86" customFormat="1" ht="11.25" x14ac:dyDescent="0.25">
      <c r="B61" s="85" t="s">
        <v>127</v>
      </c>
    </row>
    <row r="62" spans="1:6" s="79" customFormat="1" ht="12.75" x14ac:dyDescent="0.25">
      <c r="B62" s="82"/>
    </row>
    <row r="63" spans="1:6" s="79" customFormat="1" ht="12.75" x14ac:dyDescent="0.25">
      <c r="A63" s="103" t="s">
        <v>128</v>
      </c>
    </row>
    <row r="64" spans="1:6" s="79" customFormat="1" ht="28.5" customHeight="1" x14ac:dyDescent="0.25">
      <c r="A64" s="231" t="s">
        <v>303</v>
      </c>
      <c r="B64" s="231"/>
      <c r="C64" s="231"/>
      <c r="D64" s="231"/>
      <c r="E64" s="231"/>
      <c r="F64" s="231"/>
    </row>
    <row r="65" spans="1:6" s="86" customFormat="1" ht="11.25" x14ac:dyDescent="0.25">
      <c r="B65" s="85" t="s">
        <v>129</v>
      </c>
    </row>
    <row r="66" spans="1:6" s="86" customFormat="1" ht="11.25" x14ac:dyDescent="0.25">
      <c r="B66" s="85" t="s">
        <v>130</v>
      </c>
    </row>
    <row r="67" spans="1:6" s="86" customFormat="1" ht="11.25" x14ac:dyDescent="0.25">
      <c r="B67" s="85" t="s">
        <v>131</v>
      </c>
    </row>
    <row r="68" spans="1:6" s="79" customFormat="1" ht="12.75" x14ac:dyDescent="0.25">
      <c r="B68" s="82"/>
    </row>
    <row r="69" spans="1:6" s="79" customFormat="1" ht="12.75" x14ac:dyDescent="0.25">
      <c r="A69" s="103" t="s">
        <v>132</v>
      </c>
    </row>
    <row r="70" spans="1:6" s="79" customFormat="1" ht="34.5" customHeight="1" x14ac:dyDescent="0.25">
      <c r="A70" s="231" t="s">
        <v>302</v>
      </c>
      <c r="B70" s="231"/>
      <c r="C70" s="231"/>
      <c r="D70" s="231"/>
      <c r="E70" s="231"/>
      <c r="F70" s="231"/>
    </row>
    <row r="71" spans="1:6" s="86" customFormat="1" ht="11.25" x14ac:dyDescent="0.25">
      <c r="B71" s="85" t="s">
        <v>133</v>
      </c>
    </row>
    <row r="72" spans="1:6" s="86" customFormat="1" ht="11.25" x14ac:dyDescent="0.25">
      <c r="B72" s="85" t="s">
        <v>134</v>
      </c>
    </row>
    <row r="73" spans="1:6" s="86" customFormat="1" ht="11.25" x14ac:dyDescent="0.25">
      <c r="B73" s="85" t="s">
        <v>135</v>
      </c>
    </row>
    <row r="74" spans="1:6" s="79" customFormat="1" ht="12.75" x14ac:dyDescent="0.25">
      <c r="B74" s="82"/>
    </row>
    <row r="75" spans="1:6" s="79" customFormat="1" ht="12.75" x14ac:dyDescent="0.25">
      <c r="A75" s="103" t="s">
        <v>136</v>
      </c>
    </row>
    <row r="76" spans="1:6" s="79" customFormat="1" ht="20.25" customHeight="1" x14ac:dyDescent="0.25">
      <c r="A76" s="231" t="s">
        <v>301</v>
      </c>
      <c r="B76" s="231"/>
      <c r="C76" s="231"/>
      <c r="D76" s="231"/>
      <c r="E76" s="231"/>
      <c r="F76" s="231"/>
    </row>
    <row r="77" spans="1:6" s="86" customFormat="1" ht="11.25" x14ac:dyDescent="0.25">
      <c r="B77" s="85" t="s">
        <v>137</v>
      </c>
    </row>
    <row r="78" spans="1:6" s="86" customFormat="1" ht="11.25" x14ac:dyDescent="0.25">
      <c r="B78" s="85" t="s">
        <v>138</v>
      </c>
    </row>
    <row r="79" spans="1:6" s="86" customFormat="1" ht="11.25" x14ac:dyDescent="0.25">
      <c r="B79" s="85" t="s">
        <v>139</v>
      </c>
    </row>
    <row r="80" spans="1:6" s="79" customFormat="1" ht="12.75" x14ac:dyDescent="0.25">
      <c r="B80" s="82"/>
    </row>
    <row r="81" spans="1:6" s="79" customFormat="1" ht="12.75" x14ac:dyDescent="0.25">
      <c r="A81" s="103" t="s">
        <v>275</v>
      </c>
    </row>
    <row r="82" spans="1:6" s="79" customFormat="1" ht="30" customHeight="1" x14ac:dyDescent="0.25">
      <c r="A82" s="231" t="s">
        <v>300</v>
      </c>
      <c r="B82" s="231"/>
      <c r="C82" s="231"/>
      <c r="D82" s="231"/>
      <c r="E82" s="231"/>
      <c r="F82" s="231"/>
    </row>
    <row r="83" spans="1:6" s="86" customFormat="1" ht="11.25" x14ac:dyDescent="0.25">
      <c r="B83" s="85" t="s">
        <v>140</v>
      </c>
    </row>
    <row r="84" spans="1:6" s="86" customFormat="1" ht="11.25" x14ac:dyDescent="0.25">
      <c r="B84" s="85" t="s">
        <v>141</v>
      </c>
    </row>
    <row r="85" spans="1:6" s="86" customFormat="1" ht="11.25" x14ac:dyDescent="0.25">
      <c r="B85" s="85" t="s">
        <v>142</v>
      </c>
    </row>
    <row r="86" spans="1:6" s="79" customFormat="1" ht="12.75" x14ac:dyDescent="0.25">
      <c r="B86" s="82"/>
    </row>
    <row r="87" spans="1:6" s="79" customFormat="1" ht="12.75" x14ac:dyDescent="0.25">
      <c r="A87" s="103" t="s">
        <v>143</v>
      </c>
    </row>
    <row r="88" spans="1:6" s="79" customFormat="1" ht="30" customHeight="1" x14ac:dyDescent="0.25">
      <c r="A88" s="231" t="s">
        <v>299</v>
      </c>
      <c r="B88" s="231"/>
      <c r="C88" s="231"/>
      <c r="D88" s="231"/>
      <c r="E88" s="231"/>
      <c r="F88" s="231"/>
    </row>
    <row r="89" spans="1:6" s="86" customFormat="1" ht="11.25" x14ac:dyDescent="0.25">
      <c r="B89" s="85" t="s">
        <v>144</v>
      </c>
    </row>
    <row r="90" spans="1:6" s="86" customFormat="1" ht="11.25" x14ac:dyDescent="0.25">
      <c r="B90" s="85" t="s">
        <v>145</v>
      </c>
    </row>
    <row r="91" spans="1:6" s="86" customFormat="1" ht="11.25" x14ac:dyDescent="0.25">
      <c r="B91" s="85" t="s">
        <v>146</v>
      </c>
    </row>
    <row r="92" spans="1:6" s="79" customFormat="1" ht="12.75" x14ac:dyDescent="0.25">
      <c r="B92" s="82"/>
    </row>
    <row r="93" spans="1:6" s="79" customFormat="1" ht="12.75" x14ac:dyDescent="0.25">
      <c r="A93" s="103" t="s">
        <v>147</v>
      </c>
    </row>
    <row r="94" spans="1:6" s="79" customFormat="1" ht="29.25" customHeight="1" x14ac:dyDescent="0.25">
      <c r="A94" s="231" t="s">
        <v>148</v>
      </c>
      <c r="B94" s="231"/>
      <c r="C94" s="231"/>
      <c r="D94" s="231"/>
      <c r="E94" s="231"/>
      <c r="F94" s="231"/>
    </row>
    <row r="95" spans="1:6" s="86" customFormat="1" ht="11.25" x14ac:dyDescent="0.25">
      <c r="B95" s="85" t="s">
        <v>149</v>
      </c>
    </row>
    <row r="96" spans="1:6" s="86" customFormat="1" ht="11.25" x14ac:dyDescent="0.25">
      <c r="B96" s="85" t="s">
        <v>150</v>
      </c>
    </row>
    <row r="97" spans="1:6" s="86" customFormat="1" ht="11.25" x14ac:dyDescent="0.25">
      <c r="B97" s="85" t="s">
        <v>151</v>
      </c>
    </row>
    <row r="98" spans="1:6" s="79" customFormat="1" ht="12.75" x14ac:dyDescent="0.25">
      <c r="B98" s="82"/>
    </row>
    <row r="99" spans="1:6" s="79" customFormat="1" ht="12.75" x14ac:dyDescent="0.25">
      <c r="A99" s="103" t="s">
        <v>152</v>
      </c>
    </row>
    <row r="100" spans="1:6" s="79" customFormat="1" ht="12.75" x14ac:dyDescent="0.25">
      <c r="A100" s="231" t="s">
        <v>153</v>
      </c>
      <c r="B100" s="231"/>
      <c r="C100" s="231"/>
      <c r="D100" s="231"/>
      <c r="E100" s="231"/>
      <c r="F100" s="231"/>
    </row>
    <row r="101" spans="1:6" s="86" customFormat="1" ht="11.25" x14ac:dyDescent="0.25">
      <c r="B101" s="85" t="s">
        <v>154</v>
      </c>
    </row>
    <row r="102" spans="1:6" s="86" customFormat="1" ht="11.25" x14ac:dyDescent="0.25">
      <c r="B102" s="85" t="s">
        <v>155</v>
      </c>
    </row>
    <row r="103" spans="1:6" s="86" customFormat="1" ht="11.25" x14ac:dyDescent="0.25">
      <c r="B103" s="85" t="s">
        <v>156</v>
      </c>
    </row>
    <row r="104" spans="1:6" s="79" customFormat="1" ht="12.75" x14ac:dyDescent="0.25">
      <c r="B104" s="82"/>
    </row>
    <row r="105" spans="1:6" s="79" customFormat="1" ht="12.75" x14ac:dyDescent="0.25">
      <c r="A105" s="103" t="s">
        <v>157</v>
      </c>
    </row>
    <row r="106" spans="1:6" s="79" customFormat="1" ht="34.5" customHeight="1" x14ac:dyDescent="0.25">
      <c r="A106" s="231" t="s">
        <v>158</v>
      </c>
      <c r="B106" s="231"/>
      <c r="C106" s="231"/>
      <c r="D106" s="231"/>
      <c r="E106" s="231"/>
      <c r="F106" s="231"/>
    </row>
    <row r="107" spans="1:6" s="86" customFormat="1" ht="11.25" x14ac:dyDescent="0.25">
      <c r="B107" s="85" t="s">
        <v>159</v>
      </c>
    </row>
    <row r="108" spans="1:6" s="86" customFormat="1" ht="11.25" x14ac:dyDescent="0.25">
      <c r="B108" s="85" t="s">
        <v>160</v>
      </c>
    </row>
    <row r="109" spans="1:6" s="86" customFormat="1" ht="11.25" x14ac:dyDescent="0.25">
      <c r="B109" s="85" t="s">
        <v>161</v>
      </c>
    </row>
    <row r="110" spans="1:6" s="79" customFormat="1" ht="12.75" x14ac:dyDescent="0.25">
      <c r="B110" s="82"/>
    </row>
    <row r="111" spans="1:6" s="79" customFormat="1" ht="12.75" x14ac:dyDescent="0.25">
      <c r="A111" s="103" t="s">
        <v>276</v>
      </c>
    </row>
    <row r="112" spans="1:6" s="79" customFormat="1" ht="33" customHeight="1" x14ac:dyDescent="0.25">
      <c r="A112" s="231" t="s">
        <v>162</v>
      </c>
      <c r="B112" s="231"/>
      <c r="C112" s="231"/>
      <c r="D112" s="231"/>
      <c r="E112" s="231"/>
      <c r="F112" s="231"/>
    </row>
    <row r="113" spans="1:6" s="86" customFormat="1" ht="11.25" x14ac:dyDescent="0.25">
      <c r="B113" s="85" t="s">
        <v>163</v>
      </c>
    </row>
    <row r="114" spans="1:6" s="86" customFormat="1" ht="11.25" x14ac:dyDescent="0.25">
      <c r="B114" s="85" t="s">
        <v>164</v>
      </c>
    </row>
    <row r="115" spans="1:6" s="86" customFormat="1" ht="11.25" x14ac:dyDescent="0.25">
      <c r="B115" s="85" t="s">
        <v>165</v>
      </c>
    </row>
    <row r="116" spans="1:6" s="86" customFormat="1" ht="11.25" x14ac:dyDescent="0.25">
      <c r="B116" s="85" t="s">
        <v>166</v>
      </c>
    </row>
    <row r="117" spans="1:6" s="79" customFormat="1" ht="12.75" x14ac:dyDescent="0.25">
      <c r="B117" s="82"/>
    </row>
    <row r="118" spans="1:6" s="79" customFormat="1" ht="12.75" x14ac:dyDescent="0.25">
      <c r="A118" s="103" t="s">
        <v>167</v>
      </c>
    </row>
    <row r="119" spans="1:6" s="79" customFormat="1" ht="30.75" customHeight="1" x14ac:dyDescent="0.25">
      <c r="A119" s="231" t="s">
        <v>168</v>
      </c>
      <c r="B119" s="231"/>
      <c r="C119" s="231"/>
      <c r="D119" s="231"/>
      <c r="E119" s="231"/>
      <c r="F119" s="231"/>
    </row>
    <row r="120" spans="1:6" s="86" customFormat="1" ht="11.25" x14ac:dyDescent="0.25">
      <c r="B120" s="85" t="s">
        <v>169</v>
      </c>
    </row>
    <row r="121" spans="1:6" s="86" customFormat="1" ht="11.25" x14ac:dyDescent="0.25">
      <c r="B121" s="85" t="s">
        <v>170</v>
      </c>
    </row>
    <row r="122" spans="1:6" s="79" customFormat="1" ht="12.75" x14ac:dyDescent="0.25">
      <c r="B122" s="82"/>
    </row>
    <row r="123" spans="1:6" s="79" customFormat="1" ht="12.75" x14ac:dyDescent="0.25">
      <c r="A123" s="103" t="s">
        <v>171</v>
      </c>
    </row>
    <row r="124" spans="1:6" s="79" customFormat="1" ht="30" customHeight="1" x14ac:dyDescent="0.25">
      <c r="A124" s="231" t="s">
        <v>298</v>
      </c>
      <c r="B124" s="231"/>
      <c r="C124" s="231"/>
      <c r="D124" s="231"/>
      <c r="E124" s="231"/>
      <c r="F124" s="231"/>
    </row>
    <row r="125" spans="1:6" s="86" customFormat="1" ht="11.25" x14ac:dyDescent="0.25">
      <c r="B125" s="85" t="s">
        <v>172</v>
      </c>
    </row>
    <row r="126" spans="1:6" s="86" customFormat="1" ht="11.25" x14ac:dyDescent="0.25">
      <c r="B126" s="85" t="s">
        <v>173</v>
      </c>
    </row>
    <row r="127" spans="1:6" s="86" customFormat="1" ht="11.25" x14ac:dyDescent="0.25">
      <c r="B127" s="85" t="s">
        <v>174</v>
      </c>
    </row>
    <row r="128" spans="1:6" s="79" customFormat="1" ht="12.75" x14ac:dyDescent="0.25">
      <c r="B128" s="82"/>
    </row>
    <row r="129" spans="1:6" s="79" customFormat="1" ht="12.75" x14ac:dyDescent="0.25">
      <c r="A129" s="103" t="s">
        <v>277</v>
      </c>
    </row>
    <row r="130" spans="1:6" s="79" customFormat="1" ht="32.25" customHeight="1" x14ac:dyDescent="0.25">
      <c r="A130" s="231" t="s">
        <v>175</v>
      </c>
      <c r="B130" s="231"/>
      <c r="C130" s="231"/>
      <c r="D130" s="231"/>
      <c r="E130" s="231"/>
      <c r="F130" s="231"/>
    </row>
    <row r="131" spans="1:6" s="86" customFormat="1" ht="11.25" x14ac:dyDescent="0.25">
      <c r="B131" s="85" t="s">
        <v>176</v>
      </c>
    </row>
    <row r="132" spans="1:6" s="86" customFormat="1" ht="11.25" x14ac:dyDescent="0.25">
      <c r="B132" s="85" t="s">
        <v>177</v>
      </c>
    </row>
    <row r="133" spans="1:6" s="86" customFormat="1" ht="11.25" x14ac:dyDescent="0.25">
      <c r="B133" s="85" t="s">
        <v>178</v>
      </c>
    </row>
    <row r="134" spans="1:6" s="86" customFormat="1" ht="11.25" x14ac:dyDescent="0.25">
      <c r="B134" s="85" t="s">
        <v>179</v>
      </c>
    </row>
    <row r="135" spans="1:6" s="79" customFormat="1" ht="12.75" x14ac:dyDescent="0.25">
      <c r="B135" s="78"/>
    </row>
    <row r="136" spans="1:6" s="79" customFormat="1" ht="12.75" x14ac:dyDescent="0.25">
      <c r="A136" s="103" t="s">
        <v>278</v>
      </c>
    </row>
    <row r="137" spans="1:6" s="79" customFormat="1" ht="29.25" customHeight="1" x14ac:dyDescent="0.25">
      <c r="A137" s="231" t="s">
        <v>180</v>
      </c>
      <c r="B137" s="231"/>
      <c r="C137" s="231"/>
      <c r="D137" s="231"/>
      <c r="E137" s="231"/>
      <c r="F137" s="231"/>
    </row>
    <row r="138" spans="1:6" s="86" customFormat="1" ht="11.25" x14ac:dyDescent="0.25">
      <c r="B138" s="85" t="s">
        <v>181</v>
      </c>
    </row>
    <row r="139" spans="1:6" s="86" customFormat="1" ht="11.25" x14ac:dyDescent="0.25">
      <c r="B139" s="85" t="s">
        <v>182</v>
      </c>
    </row>
    <row r="140" spans="1:6" s="86" customFormat="1" ht="11.25" x14ac:dyDescent="0.25">
      <c r="B140" s="85" t="s">
        <v>183</v>
      </c>
    </row>
    <row r="141" spans="1:6" s="79" customFormat="1" ht="12.75" x14ac:dyDescent="0.25">
      <c r="B141" s="82"/>
    </row>
    <row r="142" spans="1:6" s="79" customFormat="1" ht="12.75" x14ac:dyDescent="0.25">
      <c r="A142" s="103" t="s">
        <v>184</v>
      </c>
    </row>
    <row r="143" spans="1:6" s="79" customFormat="1" ht="18.75" customHeight="1" x14ac:dyDescent="0.25">
      <c r="A143" s="231" t="s">
        <v>185</v>
      </c>
      <c r="B143" s="231"/>
      <c r="C143" s="231"/>
      <c r="D143" s="231"/>
      <c r="E143" s="231"/>
      <c r="F143" s="231"/>
    </row>
    <row r="144" spans="1:6" s="86" customFormat="1" ht="11.25" x14ac:dyDescent="0.25">
      <c r="B144" s="85" t="s">
        <v>186</v>
      </c>
    </row>
    <row r="145" spans="1:6" s="86" customFormat="1" ht="11.25" x14ac:dyDescent="0.25">
      <c r="B145" s="85" t="s">
        <v>292</v>
      </c>
    </row>
    <row r="146" spans="1:6" s="86" customFormat="1" ht="11.25" x14ac:dyDescent="0.25">
      <c r="B146" s="85" t="s">
        <v>293</v>
      </c>
    </row>
    <row r="147" spans="1:6" s="79" customFormat="1" ht="12.75" x14ac:dyDescent="0.25">
      <c r="B147" s="82"/>
    </row>
    <row r="148" spans="1:6" s="79" customFormat="1" ht="12.75" x14ac:dyDescent="0.25">
      <c r="A148" s="103" t="s">
        <v>187</v>
      </c>
    </row>
    <row r="149" spans="1:6" s="79" customFormat="1" ht="12.75" x14ac:dyDescent="0.25">
      <c r="A149" s="231" t="s">
        <v>188</v>
      </c>
      <c r="B149" s="231"/>
      <c r="C149" s="231"/>
      <c r="D149" s="231"/>
      <c r="E149" s="231"/>
      <c r="F149" s="231"/>
    </row>
    <row r="150" spans="1:6" s="86" customFormat="1" ht="11.25" x14ac:dyDescent="0.25">
      <c r="B150" s="85" t="s">
        <v>189</v>
      </c>
    </row>
    <row r="151" spans="1:6" s="86" customFormat="1" ht="11.25" x14ac:dyDescent="0.25">
      <c r="B151" s="85" t="s">
        <v>190</v>
      </c>
    </row>
    <row r="152" spans="1:6" s="86" customFormat="1" ht="11.25" x14ac:dyDescent="0.25">
      <c r="B152" s="85" t="s">
        <v>191</v>
      </c>
    </row>
    <row r="153" spans="1:6" s="86" customFormat="1" ht="11.25" x14ac:dyDescent="0.25">
      <c r="B153" s="85" t="s">
        <v>192</v>
      </c>
    </row>
    <row r="154" spans="1:6" s="79" customFormat="1" ht="12.75" x14ac:dyDescent="0.25">
      <c r="B154" s="78"/>
    </row>
    <row r="155" spans="1:6" s="79" customFormat="1" ht="12.75" x14ac:dyDescent="0.25">
      <c r="A155" s="103" t="s">
        <v>193</v>
      </c>
    </row>
    <row r="156" spans="1:6" s="79" customFormat="1" ht="32.25" customHeight="1" x14ac:dyDescent="0.25">
      <c r="A156" s="231" t="s">
        <v>279</v>
      </c>
      <c r="B156" s="231"/>
      <c r="C156" s="231"/>
      <c r="D156" s="231"/>
      <c r="E156" s="231"/>
      <c r="F156" s="231"/>
    </row>
    <row r="157" spans="1:6" s="86" customFormat="1" ht="11.25" x14ac:dyDescent="0.25">
      <c r="B157" s="85" t="s">
        <v>294</v>
      </c>
    </row>
    <row r="158" spans="1:6" s="86" customFormat="1" ht="11.25" x14ac:dyDescent="0.25">
      <c r="B158" s="85" t="s">
        <v>194</v>
      </c>
    </row>
    <row r="159" spans="1:6" s="86" customFormat="1" ht="11.25" x14ac:dyDescent="0.25">
      <c r="B159" s="85" t="s">
        <v>295</v>
      </c>
    </row>
    <row r="160" spans="1:6" s="79" customFormat="1" ht="12.75" x14ac:dyDescent="0.25">
      <c r="B160" s="82"/>
    </row>
    <row r="161" spans="1:6" s="79" customFormat="1" ht="12.75" x14ac:dyDescent="0.25">
      <c r="A161" s="103" t="s">
        <v>280</v>
      </c>
    </row>
    <row r="162" spans="1:6" s="79" customFormat="1" ht="27.75" customHeight="1" x14ac:dyDescent="0.25">
      <c r="A162" s="231" t="s">
        <v>195</v>
      </c>
      <c r="B162" s="231"/>
      <c r="C162" s="231"/>
      <c r="D162" s="231"/>
      <c r="E162" s="231"/>
      <c r="F162" s="231"/>
    </row>
    <row r="163" spans="1:6" s="86" customFormat="1" ht="11.25" x14ac:dyDescent="0.25">
      <c r="B163" s="85" t="s">
        <v>196</v>
      </c>
    </row>
    <row r="164" spans="1:6" s="86" customFormat="1" ht="11.25" x14ac:dyDescent="0.25">
      <c r="B164" s="85" t="s">
        <v>197</v>
      </c>
    </row>
    <row r="165" spans="1:6" s="86" customFormat="1" ht="11.25" x14ac:dyDescent="0.25">
      <c r="B165" s="85" t="s">
        <v>198</v>
      </c>
    </row>
    <row r="166" spans="1:6" s="79" customFormat="1" ht="12.75" x14ac:dyDescent="0.25">
      <c r="B166" s="82"/>
    </row>
    <row r="167" spans="1:6" s="79" customFormat="1" ht="12.75" x14ac:dyDescent="0.25">
      <c r="A167" s="103" t="s">
        <v>281</v>
      </c>
    </row>
    <row r="168" spans="1:6" s="79" customFormat="1" ht="27" customHeight="1" x14ac:dyDescent="0.25">
      <c r="A168" s="231" t="s">
        <v>199</v>
      </c>
      <c r="B168" s="231"/>
      <c r="C168" s="231"/>
      <c r="D168" s="231"/>
      <c r="E168" s="231"/>
      <c r="F168" s="231"/>
    </row>
    <row r="169" spans="1:6" s="86" customFormat="1" ht="11.25" x14ac:dyDescent="0.25">
      <c r="B169" s="85" t="s">
        <v>200</v>
      </c>
    </row>
    <row r="170" spans="1:6" s="86" customFormat="1" ht="11.25" x14ac:dyDescent="0.25">
      <c r="B170" s="85" t="s">
        <v>201</v>
      </c>
    </row>
    <row r="171" spans="1:6" s="86" customFormat="1" ht="11.25" x14ac:dyDescent="0.25">
      <c r="B171" s="85" t="s">
        <v>202</v>
      </c>
    </row>
    <row r="172" spans="1:6" s="79" customFormat="1" ht="12.75" x14ac:dyDescent="0.25">
      <c r="B172" s="82"/>
    </row>
    <row r="173" spans="1:6" s="79" customFormat="1" ht="12.75" x14ac:dyDescent="0.25">
      <c r="A173" s="103" t="s">
        <v>203</v>
      </c>
    </row>
    <row r="174" spans="1:6" s="79" customFormat="1" ht="28.5" customHeight="1" x14ac:dyDescent="0.25">
      <c r="A174" s="231" t="s">
        <v>204</v>
      </c>
      <c r="B174" s="231"/>
      <c r="C174" s="231"/>
      <c r="D174" s="231"/>
      <c r="E174" s="231"/>
      <c r="F174" s="231"/>
    </row>
    <row r="175" spans="1:6" s="86" customFormat="1" ht="11.25" x14ac:dyDescent="0.25">
      <c r="B175" s="85" t="s">
        <v>205</v>
      </c>
    </row>
    <row r="176" spans="1:6" s="86" customFormat="1" ht="11.25" x14ac:dyDescent="0.25">
      <c r="B176" s="85" t="s">
        <v>206</v>
      </c>
    </row>
    <row r="177" spans="1:6" s="86" customFormat="1" ht="11.25" x14ac:dyDescent="0.25">
      <c r="B177" s="85" t="s">
        <v>207</v>
      </c>
    </row>
    <row r="178" spans="1:6" s="86" customFormat="1" ht="11.25" x14ac:dyDescent="0.25">
      <c r="B178" s="85" t="s">
        <v>208</v>
      </c>
    </row>
    <row r="179" spans="1:6" s="86" customFormat="1" ht="11.25" x14ac:dyDescent="0.25">
      <c r="B179" s="85" t="s">
        <v>209</v>
      </c>
    </row>
    <row r="180" spans="1:6" s="79" customFormat="1" ht="12.75" x14ac:dyDescent="0.25">
      <c r="B180" s="82"/>
    </row>
    <row r="181" spans="1:6" s="79" customFormat="1" ht="12.75" x14ac:dyDescent="0.25">
      <c r="A181" s="103" t="s">
        <v>210</v>
      </c>
    </row>
    <row r="182" spans="1:6" s="79" customFormat="1" ht="31.5" customHeight="1" x14ac:dyDescent="0.25">
      <c r="A182" s="231" t="s">
        <v>211</v>
      </c>
      <c r="B182" s="231"/>
      <c r="C182" s="231"/>
      <c r="D182" s="231"/>
      <c r="E182" s="231"/>
      <c r="F182" s="231"/>
    </row>
    <row r="183" spans="1:6" s="86" customFormat="1" ht="11.25" x14ac:dyDescent="0.25">
      <c r="B183" s="85" t="s">
        <v>212</v>
      </c>
    </row>
    <row r="184" spans="1:6" s="86" customFormat="1" ht="11.25" x14ac:dyDescent="0.25">
      <c r="B184" s="85" t="s">
        <v>213</v>
      </c>
    </row>
    <row r="185" spans="1:6" s="86" customFormat="1" ht="11.25" x14ac:dyDescent="0.25">
      <c r="B185" s="85" t="s">
        <v>214</v>
      </c>
    </row>
    <row r="186" spans="1:6" s="79" customFormat="1" ht="12.75" x14ac:dyDescent="0.25">
      <c r="B186" s="82"/>
    </row>
    <row r="187" spans="1:6" s="79" customFormat="1" ht="12.75" x14ac:dyDescent="0.25">
      <c r="A187" s="103" t="s">
        <v>282</v>
      </c>
    </row>
    <row r="188" spans="1:6" s="79" customFormat="1" ht="32.25" customHeight="1" x14ac:dyDescent="0.25">
      <c r="A188" s="231" t="s">
        <v>215</v>
      </c>
      <c r="B188" s="231"/>
      <c r="C188" s="231"/>
      <c r="D188" s="231"/>
      <c r="E188" s="231"/>
      <c r="F188" s="231"/>
    </row>
    <row r="189" spans="1:6" s="86" customFormat="1" ht="11.25" x14ac:dyDescent="0.25">
      <c r="B189" s="85" t="s">
        <v>296</v>
      </c>
    </row>
    <row r="190" spans="1:6" s="86" customFormat="1" ht="11.25" x14ac:dyDescent="0.25">
      <c r="B190" s="85" t="s">
        <v>216</v>
      </c>
    </row>
    <row r="191" spans="1:6" s="86" customFormat="1" ht="11.25" x14ac:dyDescent="0.25">
      <c r="B191" s="85" t="s">
        <v>217</v>
      </c>
    </row>
    <row r="192" spans="1:6" s="79" customFormat="1" ht="12.75" x14ac:dyDescent="0.25">
      <c r="B192" s="82"/>
    </row>
    <row r="193" spans="1:6" s="79" customFormat="1" ht="12.75" x14ac:dyDescent="0.25">
      <c r="A193" s="103" t="s">
        <v>218</v>
      </c>
    </row>
    <row r="194" spans="1:6" s="79" customFormat="1" ht="30.75" customHeight="1" x14ac:dyDescent="0.25">
      <c r="A194" s="231" t="s">
        <v>283</v>
      </c>
      <c r="B194" s="231"/>
      <c r="C194" s="231"/>
      <c r="D194" s="231"/>
      <c r="E194" s="231"/>
      <c r="F194" s="231"/>
    </row>
    <row r="195" spans="1:6" s="86" customFormat="1" ht="11.25" x14ac:dyDescent="0.25">
      <c r="B195" s="85" t="s">
        <v>219</v>
      </c>
    </row>
    <row r="196" spans="1:6" s="86" customFormat="1" ht="11.25" x14ac:dyDescent="0.25">
      <c r="B196" s="85" t="s">
        <v>220</v>
      </c>
    </row>
    <row r="197" spans="1:6" s="86" customFormat="1" ht="11.25" x14ac:dyDescent="0.25">
      <c r="B197" s="85" t="s">
        <v>221</v>
      </c>
    </row>
    <row r="198" spans="1:6" s="79" customFormat="1" ht="12.75" x14ac:dyDescent="0.25">
      <c r="B198" s="82"/>
    </row>
    <row r="199" spans="1:6" s="79" customFormat="1" ht="12.75" x14ac:dyDescent="0.25">
      <c r="A199" s="103" t="s">
        <v>284</v>
      </c>
    </row>
    <row r="200" spans="1:6" s="79" customFormat="1" ht="30" customHeight="1" x14ac:dyDescent="0.25">
      <c r="A200" s="231" t="s">
        <v>222</v>
      </c>
      <c r="B200" s="231"/>
      <c r="C200" s="231"/>
      <c r="D200" s="231"/>
      <c r="E200" s="231"/>
      <c r="F200" s="231"/>
    </row>
    <row r="201" spans="1:6" s="86" customFormat="1" ht="11.25" x14ac:dyDescent="0.25">
      <c r="B201" s="85" t="s">
        <v>297</v>
      </c>
    </row>
    <row r="202" spans="1:6" s="86" customFormat="1" ht="11.25" x14ac:dyDescent="0.25">
      <c r="B202" s="85" t="s">
        <v>223</v>
      </c>
    </row>
    <row r="203" spans="1:6" s="86" customFormat="1" ht="11.25" x14ac:dyDescent="0.25">
      <c r="B203" s="85" t="s">
        <v>224</v>
      </c>
    </row>
    <row r="204" spans="1:6" s="80" customFormat="1" ht="11.25" x14ac:dyDescent="0.25">
      <c r="B204" s="85" t="s">
        <v>225</v>
      </c>
    </row>
    <row r="205" spans="1:6" s="79" customFormat="1" ht="12.75" x14ac:dyDescent="0.25">
      <c r="B205" s="82"/>
    </row>
    <row r="206" spans="1:6" s="79" customFormat="1" ht="12.75" x14ac:dyDescent="0.25">
      <c r="A206" s="103" t="s">
        <v>226</v>
      </c>
    </row>
    <row r="207" spans="1:6" s="79" customFormat="1" ht="24" customHeight="1" x14ac:dyDescent="0.25">
      <c r="A207" s="231" t="s">
        <v>227</v>
      </c>
      <c r="B207" s="231"/>
      <c r="C207" s="231"/>
      <c r="D207" s="231"/>
      <c r="E207" s="231"/>
      <c r="F207" s="231"/>
    </row>
    <row r="208" spans="1:6" s="86" customFormat="1" ht="11.25" x14ac:dyDescent="0.25">
      <c r="B208" s="85" t="s">
        <v>228</v>
      </c>
    </row>
    <row r="209" spans="1:6" s="86" customFormat="1" ht="11.25" x14ac:dyDescent="0.25">
      <c r="B209" s="85" t="s">
        <v>229</v>
      </c>
    </row>
    <row r="210" spans="1:6" s="86" customFormat="1" ht="11.25" x14ac:dyDescent="0.25">
      <c r="B210" s="85" t="s">
        <v>230</v>
      </c>
    </row>
    <row r="211" spans="1:6" s="79" customFormat="1" ht="12.75" x14ac:dyDescent="0.25">
      <c r="B211" s="78"/>
    </row>
    <row r="212" spans="1:6" s="79" customFormat="1" ht="12.75" x14ac:dyDescent="0.25">
      <c r="A212" s="103" t="s">
        <v>285</v>
      </c>
    </row>
    <row r="213" spans="1:6" s="79" customFormat="1" ht="12.75" x14ac:dyDescent="0.25">
      <c r="B213" s="104" t="s">
        <v>231</v>
      </c>
      <c r="C213" s="104"/>
      <c r="D213" s="104"/>
    </row>
    <row r="214" spans="1:6" s="86" customFormat="1" ht="11.25" x14ac:dyDescent="0.25">
      <c r="B214" s="85" t="s">
        <v>232</v>
      </c>
    </row>
    <row r="215" spans="1:6" s="86" customFormat="1" ht="11.25" x14ac:dyDescent="0.25">
      <c r="B215" s="85" t="s">
        <v>233</v>
      </c>
    </row>
    <row r="216" spans="1:6" s="86" customFormat="1" ht="11.25" x14ac:dyDescent="0.25">
      <c r="B216" s="85" t="s">
        <v>234</v>
      </c>
    </row>
    <row r="217" spans="1:6" s="79" customFormat="1" ht="12.75" x14ac:dyDescent="0.25">
      <c r="B217" s="82"/>
    </row>
    <row r="218" spans="1:6" s="79" customFormat="1" ht="12.75" x14ac:dyDescent="0.25">
      <c r="A218" s="103" t="s">
        <v>235</v>
      </c>
    </row>
    <row r="219" spans="1:6" s="79" customFormat="1" ht="12.75" x14ac:dyDescent="0.25">
      <c r="A219" s="231" t="s">
        <v>236</v>
      </c>
      <c r="B219" s="231"/>
      <c r="C219" s="231"/>
      <c r="D219" s="231"/>
      <c r="E219" s="231"/>
      <c r="F219" s="231"/>
    </row>
    <row r="220" spans="1:6" s="86" customFormat="1" ht="11.25" x14ac:dyDescent="0.25">
      <c r="B220" s="85" t="s">
        <v>237</v>
      </c>
    </row>
    <row r="221" spans="1:6" s="86" customFormat="1" ht="11.25" x14ac:dyDescent="0.25">
      <c r="B221" s="85" t="s">
        <v>238</v>
      </c>
    </row>
    <row r="222" spans="1:6" s="86" customFormat="1" ht="11.25" x14ac:dyDescent="0.25">
      <c r="B222" s="85" t="s">
        <v>239</v>
      </c>
    </row>
    <row r="223" spans="1:6" s="86" customFormat="1" ht="11.25" x14ac:dyDescent="0.25">
      <c r="B223" s="85" t="s">
        <v>240</v>
      </c>
    </row>
    <row r="224" spans="1:6" s="86" customFormat="1" ht="11.25" x14ac:dyDescent="0.25">
      <c r="B224" s="85" t="s">
        <v>241</v>
      </c>
    </row>
    <row r="225" spans="1:6" s="86" customFormat="1" ht="11.25" x14ac:dyDescent="0.25">
      <c r="B225" s="85" t="s">
        <v>242</v>
      </c>
    </row>
    <row r="226" spans="1:6" s="86" customFormat="1" ht="11.25" x14ac:dyDescent="0.25">
      <c r="B226" s="85" t="s">
        <v>243</v>
      </c>
    </row>
    <row r="227" spans="1:6" s="86" customFormat="1" ht="11.25" x14ac:dyDescent="0.25">
      <c r="B227" s="85" t="s">
        <v>244</v>
      </c>
    </row>
    <row r="228" spans="1:6" s="86" customFormat="1" ht="11.25" x14ac:dyDescent="0.25">
      <c r="B228" s="85" t="s">
        <v>245</v>
      </c>
    </row>
    <row r="229" spans="1:6" s="86" customFormat="1" ht="11.25" x14ac:dyDescent="0.25">
      <c r="B229" s="85" t="s">
        <v>246</v>
      </c>
    </row>
    <row r="230" spans="1:6" s="86" customFormat="1" ht="11.25" x14ac:dyDescent="0.25">
      <c r="B230" s="85" t="s">
        <v>247</v>
      </c>
    </row>
    <row r="231" spans="1:6" s="86" customFormat="1" ht="11.25" x14ac:dyDescent="0.25">
      <c r="B231" s="85" t="s">
        <v>248</v>
      </c>
    </row>
    <row r="232" spans="1:6" s="86" customFormat="1" ht="11.25" x14ac:dyDescent="0.25">
      <c r="B232" s="85" t="s">
        <v>249</v>
      </c>
    </row>
    <row r="233" spans="1:6" s="79" customFormat="1" ht="12.75" x14ac:dyDescent="0.25">
      <c r="B233" s="78"/>
    </row>
    <row r="234" spans="1:6" s="79" customFormat="1" ht="12.75" x14ac:dyDescent="0.25">
      <c r="A234" s="103" t="s">
        <v>250</v>
      </c>
    </row>
    <row r="235" spans="1:6" s="79" customFormat="1" ht="12.75" x14ac:dyDescent="0.25">
      <c r="A235" s="231" t="s">
        <v>251</v>
      </c>
      <c r="B235" s="231"/>
      <c r="C235" s="231"/>
      <c r="D235" s="231"/>
      <c r="E235" s="231"/>
      <c r="F235" s="231"/>
    </row>
    <row r="236" spans="1:6" s="86" customFormat="1" ht="11.25" x14ac:dyDescent="0.25">
      <c r="B236" s="85" t="s">
        <v>252</v>
      </c>
    </row>
    <row r="237" spans="1:6" s="86" customFormat="1" ht="11.25" x14ac:dyDescent="0.25">
      <c r="B237" s="85" t="s">
        <v>253</v>
      </c>
    </row>
    <row r="238" spans="1:6" s="86" customFormat="1" ht="11.25" x14ac:dyDescent="0.25">
      <c r="B238" s="85" t="s">
        <v>254</v>
      </c>
    </row>
    <row r="239" spans="1:6" s="79" customFormat="1" ht="12.75" x14ac:dyDescent="0.25">
      <c r="B239" s="83"/>
    </row>
    <row r="240" spans="1:6" s="79" customFormat="1" ht="12.75" x14ac:dyDescent="0.25">
      <c r="A240" s="103" t="s">
        <v>286</v>
      </c>
    </row>
    <row r="241" spans="1:6" s="79" customFormat="1" ht="12.75" x14ac:dyDescent="0.25">
      <c r="A241" s="231" t="s">
        <v>255</v>
      </c>
      <c r="B241" s="231"/>
      <c r="C241" s="231"/>
      <c r="D241" s="231"/>
      <c r="E241" s="231"/>
      <c r="F241" s="231"/>
    </row>
    <row r="242" spans="1:6" s="86" customFormat="1" ht="11.25" x14ac:dyDescent="0.25">
      <c r="B242" s="85" t="s">
        <v>256</v>
      </c>
    </row>
    <row r="243" spans="1:6" s="86" customFormat="1" ht="11.25" x14ac:dyDescent="0.25">
      <c r="B243" s="85" t="s">
        <v>257</v>
      </c>
    </row>
    <row r="244" spans="1:6" s="86" customFormat="1" ht="11.25" x14ac:dyDescent="0.25">
      <c r="B244" s="85" t="s">
        <v>258</v>
      </c>
    </row>
    <row r="245" spans="1:6" s="86" customFormat="1" ht="11.25" x14ac:dyDescent="0.25">
      <c r="B245" s="85" t="s">
        <v>259</v>
      </c>
    </row>
    <row r="246" spans="1:6" s="86" customFormat="1" ht="11.25" x14ac:dyDescent="0.25">
      <c r="B246" s="85" t="s">
        <v>260</v>
      </c>
    </row>
    <row r="247" spans="1:6" s="86" customFormat="1" ht="11.25" x14ac:dyDescent="0.25">
      <c r="B247" s="85" t="s">
        <v>261</v>
      </c>
    </row>
    <row r="248" spans="1:6" s="86" customFormat="1" ht="11.25" x14ac:dyDescent="0.25">
      <c r="B248" s="85" t="s">
        <v>262</v>
      </c>
    </row>
    <row r="249" spans="1:6" s="86" customFormat="1" ht="11.25" x14ac:dyDescent="0.25">
      <c r="B249" s="85" t="s">
        <v>263</v>
      </c>
    </row>
    <row r="250" spans="1:6" s="79" customFormat="1" ht="12.75" x14ac:dyDescent="0.25">
      <c r="B250" s="78"/>
    </row>
    <row r="251" spans="1:6" s="79" customFormat="1" ht="12.75" x14ac:dyDescent="0.25">
      <c r="A251" s="103" t="s">
        <v>264</v>
      </c>
    </row>
    <row r="252" spans="1:6" s="79" customFormat="1" ht="39.75" customHeight="1" x14ac:dyDescent="0.25">
      <c r="A252" s="231" t="s">
        <v>265</v>
      </c>
      <c r="B252" s="231"/>
      <c r="C252" s="231"/>
      <c r="D252" s="231"/>
      <c r="E252" s="231"/>
      <c r="F252" s="231"/>
    </row>
    <row r="253" spans="1:6" s="86" customFormat="1" ht="11.25" x14ac:dyDescent="0.25">
      <c r="B253" s="85" t="s">
        <v>266</v>
      </c>
    </row>
    <row r="254" spans="1:6" s="86" customFormat="1" ht="11.25" x14ac:dyDescent="0.25">
      <c r="B254" s="85" t="s">
        <v>267</v>
      </c>
    </row>
    <row r="255" spans="1:6" s="86" customFormat="1" ht="11.25" x14ac:dyDescent="0.25">
      <c r="B255" s="85" t="s">
        <v>268</v>
      </c>
    </row>
    <row r="256" spans="1:6" s="79" customFormat="1" ht="12.75" x14ac:dyDescent="0.25">
      <c r="B256" s="78"/>
    </row>
    <row r="257" spans="1:4" s="79" customFormat="1" ht="12.75" x14ac:dyDescent="0.25">
      <c r="B257" s="84" t="s">
        <v>269</v>
      </c>
      <c r="C257" s="78">
        <v>2</v>
      </c>
    </row>
    <row r="258" spans="1:4" s="79" customFormat="1" ht="12.75" x14ac:dyDescent="0.25">
      <c r="B258" s="84" t="s">
        <v>270</v>
      </c>
      <c r="C258" s="78">
        <v>63</v>
      </c>
    </row>
    <row r="259" spans="1:4" s="79" customFormat="1" ht="12.75" x14ac:dyDescent="0.25">
      <c r="B259" s="84" t="s">
        <v>271</v>
      </c>
      <c r="C259" s="78">
        <v>28</v>
      </c>
    </row>
    <row r="260" spans="1:4" s="79" customFormat="1" ht="12.75" x14ac:dyDescent="0.25">
      <c r="B260" s="84" t="s">
        <v>272</v>
      </c>
      <c r="C260" s="78">
        <v>42</v>
      </c>
    </row>
    <row r="261" spans="1:4" s="79" customFormat="1" ht="12.75" x14ac:dyDescent="0.25">
      <c r="B261" s="84" t="s">
        <v>273</v>
      </c>
      <c r="C261" s="81">
        <v>135</v>
      </c>
    </row>
    <row r="262" spans="1:4" s="79" customFormat="1" ht="12.75" x14ac:dyDescent="0.25">
      <c r="B262" s="84"/>
      <c r="C262" s="81"/>
    </row>
    <row r="263" spans="1:4" s="8" customFormat="1" ht="18.75" x14ac:dyDescent="0.25">
      <c r="A263" s="99" t="s">
        <v>17</v>
      </c>
      <c r="C263" s="10"/>
    </row>
    <row r="265" spans="1:4" x14ac:dyDescent="0.25">
      <c r="A265" s="26" t="s">
        <v>19</v>
      </c>
      <c r="B265" s="7" t="s">
        <v>18</v>
      </c>
      <c r="C265" s="5" t="s">
        <v>10</v>
      </c>
      <c r="D265" s="5" t="s">
        <v>11</v>
      </c>
    </row>
    <row r="266" spans="1:4" s="14" customFormat="1" ht="15.75" x14ac:dyDescent="0.25">
      <c r="A266" s="98"/>
      <c r="B266" s="11" t="s">
        <v>23</v>
      </c>
      <c r="C266" s="12">
        <f>SUM(C267:C274)</f>
        <v>1688229.96</v>
      </c>
      <c r="D266" s="13">
        <f>ROUND((C266/1000),1)</f>
        <v>1688.2</v>
      </c>
    </row>
    <row r="267" spans="1:4" s="14" customFormat="1" ht="15.75" x14ac:dyDescent="0.25">
      <c r="A267" s="59">
        <v>1</v>
      </c>
      <c r="B267" s="19" t="s">
        <v>24</v>
      </c>
      <c r="C267" s="17">
        <v>91040</v>
      </c>
      <c r="D267" s="18">
        <f>ROUND((C267/1000),1)</f>
        <v>91</v>
      </c>
    </row>
    <row r="268" spans="1:4" s="14" customFormat="1" ht="31.5" x14ac:dyDescent="0.25">
      <c r="A268" s="98">
        <v>2</v>
      </c>
      <c r="B268" s="19" t="s">
        <v>25</v>
      </c>
      <c r="C268" s="17">
        <v>193600</v>
      </c>
      <c r="D268" s="18">
        <f>ROUND((C268/1000),1)</f>
        <v>193.6</v>
      </c>
    </row>
    <row r="269" spans="1:4" s="14" customFormat="1" ht="15.75" x14ac:dyDescent="0.25">
      <c r="A269" s="59">
        <v>3</v>
      </c>
      <c r="B269" s="19" t="s">
        <v>31</v>
      </c>
      <c r="C269" s="17">
        <v>716093.4</v>
      </c>
      <c r="D269" s="18">
        <f t="shared" ref="D269:D274" si="0">ROUND((C269/1000),1)</f>
        <v>716.1</v>
      </c>
    </row>
    <row r="270" spans="1:4" s="14" customFormat="1" ht="15.75" x14ac:dyDescent="0.25">
      <c r="A270" s="98">
        <v>4</v>
      </c>
      <c r="B270" s="19" t="s">
        <v>26</v>
      </c>
      <c r="C270" s="17">
        <v>436441.9</v>
      </c>
      <c r="D270" s="18">
        <f t="shared" si="0"/>
        <v>436.4</v>
      </c>
    </row>
    <row r="271" spans="1:4" s="14" customFormat="1" ht="15.75" x14ac:dyDescent="0.25">
      <c r="A271" s="59">
        <v>5</v>
      </c>
      <c r="B271" s="19" t="s">
        <v>27</v>
      </c>
      <c r="C271" s="17">
        <v>155446</v>
      </c>
      <c r="D271" s="18">
        <f t="shared" si="0"/>
        <v>155.4</v>
      </c>
    </row>
    <row r="272" spans="1:4" s="14" customFormat="1" ht="15.75" x14ac:dyDescent="0.25">
      <c r="A272" s="98">
        <v>6</v>
      </c>
      <c r="B272" s="19" t="s">
        <v>28</v>
      </c>
      <c r="C272" s="17">
        <v>27700</v>
      </c>
      <c r="D272" s="18">
        <f t="shared" si="0"/>
        <v>27.7</v>
      </c>
    </row>
    <row r="273" spans="1:6" s="14" customFormat="1" ht="15.75" x14ac:dyDescent="0.25">
      <c r="A273" s="59">
        <v>7</v>
      </c>
      <c r="B273" s="19" t="s">
        <v>29</v>
      </c>
      <c r="C273" s="17">
        <v>39000</v>
      </c>
      <c r="D273" s="18">
        <f t="shared" si="0"/>
        <v>39</v>
      </c>
    </row>
    <row r="274" spans="1:6" s="14" customFormat="1" ht="15.75" x14ac:dyDescent="0.25">
      <c r="A274" s="98">
        <v>8</v>
      </c>
      <c r="B274" s="19" t="s">
        <v>30</v>
      </c>
      <c r="C274" s="17">
        <v>28908.66</v>
      </c>
      <c r="D274" s="18">
        <f t="shared" si="0"/>
        <v>28.9</v>
      </c>
    </row>
    <row r="276" spans="1:6" s="29" customFormat="1" ht="31.5" customHeight="1" x14ac:dyDescent="0.25">
      <c r="A276" s="26" t="s">
        <v>19</v>
      </c>
      <c r="B276" s="27" t="s">
        <v>50</v>
      </c>
      <c r="C276" s="27" t="s">
        <v>60</v>
      </c>
      <c r="D276" s="39" t="s">
        <v>61</v>
      </c>
      <c r="E276" s="28" t="s">
        <v>62</v>
      </c>
      <c r="F276" s="28" t="s">
        <v>309</v>
      </c>
    </row>
    <row r="277" spans="1:6" s="36" customFormat="1" ht="60" x14ac:dyDescent="0.25">
      <c r="A277" s="59">
        <v>1</v>
      </c>
      <c r="B277" s="33" t="s">
        <v>91</v>
      </c>
      <c r="C277" s="40" t="s">
        <v>64</v>
      </c>
      <c r="D277" s="41">
        <f>156*2</f>
        <v>312</v>
      </c>
      <c r="E277" s="35">
        <f>F277/D277</f>
        <v>1376.7891025641027</v>
      </c>
      <c r="F277" s="63">
        <v>429558.2</v>
      </c>
    </row>
    <row r="278" spans="1:6" s="36" customFormat="1" ht="210" x14ac:dyDescent="0.25">
      <c r="A278" s="32">
        <v>2</v>
      </c>
      <c r="B278" s="33" t="s">
        <v>92</v>
      </c>
      <c r="C278" s="40" t="s">
        <v>64</v>
      </c>
      <c r="D278" s="41">
        <f>3*2</f>
        <v>6</v>
      </c>
      <c r="E278" s="35">
        <f t="shared" ref="E278:E287" si="1">F278/D278</f>
        <v>1147.2833333333333</v>
      </c>
      <c r="F278" s="35">
        <v>6883.7</v>
      </c>
    </row>
    <row r="279" spans="1:6" s="36" customFormat="1" ht="108" customHeight="1" x14ac:dyDescent="0.25">
      <c r="A279" s="32">
        <v>3</v>
      </c>
      <c r="B279" s="33" t="s">
        <v>311</v>
      </c>
      <c r="C279" s="40" t="s">
        <v>64</v>
      </c>
      <c r="D279" s="41">
        <f>62+94+4+4</f>
        <v>164</v>
      </c>
      <c r="E279" s="35">
        <f t="shared" si="1"/>
        <v>168.90243902439025</v>
      </c>
      <c r="F279" s="35">
        <v>27700</v>
      </c>
    </row>
    <row r="280" spans="1:6" s="36" customFormat="1" ht="189.75" customHeight="1" x14ac:dyDescent="0.25">
      <c r="A280" s="32">
        <v>4</v>
      </c>
      <c r="B280" s="33" t="s">
        <v>312</v>
      </c>
      <c r="C280" s="40" t="s">
        <v>65</v>
      </c>
      <c r="D280" s="44">
        <v>163</v>
      </c>
      <c r="E280" s="35">
        <f t="shared" si="1"/>
        <v>4036.564417177914</v>
      </c>
      <c r="F280" s="35">
        <v>657960</v>
      </c>
    </row>
    <row r="281" spans="1:6" s="36" customFormat="1" ht="45" x14ac:dyDescent="0.25">
      <c r="A281" s="32">
        <v>5</v>
      </c>
      <c r="B281" s="33" t="s">
        <v>313</v>
      </c>
      <c r="C281" s="40" t="s">
        <v>65</v>
      </c>
      <c r="D281" s="41">
        <v>7</v>
      </c>
      <c r="E281" s="35">
        <f t="shared" si="1"/>
        <v>826</v>
      </c>
      <c r="F281" s="35">
        <v>5782</v>
      </c>
    </row>
    <row r="282" spans="1:6" s="36" customFormat="1" ht="45" x14ac:dyDescent="0.25">
      <c r="A282" s="32">
        <v>6</v>
      </c>
      <c r="B282" s="33" t="s">
        <v>314</v>
      </c>
      <c r="C282" s="40" t="s">
        <v>65</v>
      </c>
      <c r="D282" s="41">
        <v>7</v>
      </c>
      <c r="E282" s="35">
        <f t="shared" si="1"/>
        <v>1050.2</v>
      </c>
      <c r="F282" s="35">
        <v>7351.4</v>
      </c>
    </row>
    <row r="283" spans="1:6" s="36" customFormat="1" ht="75" x14ac:dyDescent="0.25">
      <c r="A283" s="32">
        <v>7</v>
      </c>
      <c r="B283" s="33" t="s">
        <v>315</v>
      </c>
      <c r="C283" s="40" t="s">
        <v>66</v>
      </c>
      <c r="D283" s="41">
        <v>3</v>
      </c>
      <c r="E283" s="35">
        <f t="shared" si="1"/>
        <v>15000</v>
      </c>
      <c r="F283" s="35">
        <v>45000</v>
      </c>
    </row>
    <row r="284" spans="1:6" s="36" customFormat="1" ht="105" x14ac:dyDescent="0.25">
      <c r="A284" s="32">
        <v>8</v>
      </c>
      <c r="B284" s="33" t="s">
        <v>316</v>
      </c>
      <c r="C284" s="40" t="s">
        <v>64</v>
      </c>
      <c r="D284" s="41">
        <v>3</v>
      </c>
      <c r="E284" s="35">
        <f t="shared" si="1"/>
        <v>43000</v>
      </c>
      <c r="F284" s="35">
        <v>129000</v>
      </c>
    </row>
    <row r="285" spans="1:6" s="36" customFormat="1" ht="60" x14ac:dyDescent="0.25">
      <c r="A285" s="32">
        <v>9</v>
      </c>
      <c r="B285" s="33" t="s">
        <v>317</v>
      </c>
      <c r="C285" s="40" t="s">
        <v>64</v>
      </c>
      <c r="D285" s="41">
        <v>1</v>
      </c>
      <c r="E285" s="35">
        <f t="shared" si="1"/>
        <v>35400</v>
      </c>
      <c r="F285" s="35">
        <v>35400</v>
      </c>
    </row>
    <row r="286" spans="1:6" s="36" customFormat="1" ht="60" x14ac:dyDescent="0.25">
      <c r="A286" s="32">
        <v>10</v>
      </c>
      <c r="B286" s="33" t="s">
        <v>318</v>
      </c>
      <c r="C286" s="40" t="s">
        <v>64</v>
      </c>
      <c r="D286" s="41">
        <v>1</v>
      </c>
      <c r="E286" s="35">
        <f t="shared" si="1"/>
        <v>29200</v>
      </c>
      <c r="F286" s="35">
        <v>29200</v>
      </c>
    </row>
    <row r="287" spans="1:6" s="36" customFormat="1" ht="75" x14ac:dyDescent="0.25">
      <c r="A287" s="54">
        <v>11</v>
      </c>
      <c r="B287" s="55" t="s">
        <v>319</v>
      </c>
      <c r="C287" s="56" t="s">
        <v>64</v>
      </c>
      <c r="D287" s="57">
        <v>1</v>
      </c>
      <c r="E287" s="58">
        <f t="shared" si="1"/>
        <v>155446</v>
      </c>
      <c r="F287" s="58">
        <v>155446</v>
      </c>
    </row>
    <row r="288" spans="1:6" s="36" customFormat="1" ht="45" x14ac:dyDescent="0.25">
      <c r="A288" s="54">
        <v>12</v>
      </c>
      <c r="B288" s="55" t="s">
        <v>90</v>
      </c>
      <c r="C288" s="67"/>
      <c r="D288" s="70"/>
      <c r="E288" s="73"/>
      <c r="F288" s="73">
        <f>SUM(F289:F293)</f>
        <v>91040</v>
      </c>
    </row>
    <row r="289" spans="1:6" s="36" customFormat="1" x14ac:dyDescent="0.25">
      <c r="A289" s="64"/>
      <c r="B289" s="66" t="s">
        <v>85</v>
      </c>
      <c r="C289" s="68" t="s">
        <v>64</v>
      </c>
      <c r="D289" s="71">
        <v>64</v>
      </c>
      <c r="E289" s="74">
        <f t="shared" ref="E289:E296" si="2">F289/D289</f>
        <v>180</v>
      </c>
      <c r="F289" s="97">
        <v>11520</v>
      </c>
    </row>
    <row r="290" spans="1:6" s="36" customFormat="1" ht="36" x14ac:dyDescent="0.25">
      <c r="A290" s="64"/>
      <c r="B290" s="66" t="s">
        <v>86</v>
      </c>
      <c r="C290" s="68" t="s">
        <v>64</v>
      </c>
      <c r="D290" s="71">
        <v>100</v>
      </c>
      <c r="E290" s="74">
        <f t="shared" si="2"/>
        <v>90</v>
      </c>
      <c r="F290" s="97">
        <v>9000</v>
      </c>
    </row>
    <row r="291" spans="1:6" s="36" customFormat="1" ht="24" x14ac:dyDescent="0.25">
      <c r="A291" s="64"/>
      <c r="B291" s="66" t="s">
        <v>87</v>
      </c>
      <c r="C291" s="68" t="s">
        <v>64</v>
      </c>
      <c r="D291" s="71">
        <v>164</v>
      </c>
      <c r="E291" s="74">
        <f t="shared" si="2"/>
        <v>170</v>
      </c>
      <c r="F291" s="97">
        <v>27880</v>
      </c>
    </row>
    <row r="292" spans="1:6" s="36" customFormat="1" ht="24" x14ac:dyDescent="0.25">
      <c r="A292" s="64"/>
      <c r="B292" s="66" t="s">
        <v>88</v>
      </c>
      <c r="C292" s="68" t="s">
        <v>64</v>
      </c>
      <c r="D292" s="71">
        <v>164</v>
      </c>
      <c r="E292" s="74">
        <f t="shared" si="2"/>
        <v>160</v>
      </c>
      <c r="F292" s="97">
        <v>26240</v>
      </c>
    </row>
    <row r="293" spans="1:6" s="36" customFormat="1" ht="24" x14ac:dyDescent="0.25">
      <c r="A293" s="64"/>
      <c r="B293" s="66" t="s">
        <v>89</v>
      </c>
      <c r="C293" s="68" t="s">
        <v>64</v>
      </c>
      <c r="D293" s="71">
        <v>164</v>
      </c>
      <c r="E293" s="74">
        <f t="shared" si="2"/>
        <v>100</v>
      </c>
      <c r="F293" s="97">
        <v>16400</v>
      </c>
    </row>
    <row r="294" spans="1:6" s="36" customFormat="1" ht="35.25" customHeight="1" x14ac:dyDescent="0.25">
      <c r="A294" s="65"/>
      <c r="B294" s="96" t="s">
        <v>320</v>
      </c>
      <c r="C294" s="69"/>
      <c r="D294" s="72"/>
      <c r="E294" s="75"/>
      <c r="F294" s="75"/>
    </row>
    <row r="295" spans="1:6" s="36" customFormat="1" ht="45" x14ac:dyDescent="0.25">
      <c r="A295" s="59">
        <v>13</v>
      </c>
      <c r="B295" s="60" t="s">
        <v>321</v>
      </c>
      <c r="C295" s="61" t="s">
        <v>64</v>
      </c>
      <c r="D295" s="62">
        <v>130</v>
      </c>
      <c r="E295" s="63">
        <f t="shared" si="2"/>
        <v>300</v>
      </c>
      <c r="F295" s="63">
        <v>39000</v>
      </c>
    </row>
    <row r="296" spans="1:6" s="36" customFormat="1" ht="45" x14ac:dyDescent="0.25">
      <c r="A296" s="32">
        <v>14</v>
      </c>
      <c r="B296" s="33" t="s">
        <v>322</v>
      </c>
      <c r="C296" s="40" t="s">
        <v>64</v>
      </c>
      <c r="D296" s="41">
        <v>156</v>
      </c>
      <c r="E296" s="35">
        <f t="shared" si="2"/>
        <v>185.31192307692308</v>
      </c>
      <c r="F296" s="35">
        <v>28908.66</v>
      </c>
    </row>
    <row r="297" spans="1:6" s="95" customFormat="1" ht="14.25" x14ac:dyDescent="0.25">
      <c r="A297" s="233" t="s">
        <v>310</v>
      </c>
      <c r="B297" s="234"/>
      <c r="C297" s="234"/>
      <c r="D297" s="234"/>
      <c r="E297" s="235"/>
      <c r="F297" s="94">
        <f>SUM(F277:F296)-F288</f>
        <v>1688229.9599999997</v>
      </c>
    </row>
  </sheetData>
  <mergeCells count="44">
    <mergeCell ref="A297:E297"/>
    <mergeCell ref="A6:F6"/>
    <mergeCell ref="A9:F9"/>
    <mergeCell ref="A8:F8"/>
    <mergeCell ref="A12:F12"/>
    <mergeCell ref="A23:F23"/>
    <mergeCell ref="A28:F28"/>
    <mergeCell ref="A34:F34"/>
    <mergeCell ref="A40:F40"/>
    <mergeCell ref="A46:F46"/>
    <mergeCell ref="A52:F52"/>
    <mergeCell ref="A58:F58"/>
    <mergeCell ref="A219:F219"/>
    <mergeCell ref="A64:F64"/>
    <mergeCell ref="A70:F70"/>
    <mergeCell ref="A182:F182"/>
    <mergeCell ref="A235:F235"/>
    <mergeCell ref="A241:F241"/>
    <mergeCell ref="A252:F252"/>
    <mergeCell ref="A188:F188"/>
    <mergeCell ref="A194:F194"/>
    <mergeCell ref="A200:F200"/>
    <mergeCell ref="A207:F207"/>
    <mergeCell ref="A149:F149"/>
    <mergeCell ref="A156:F156"/>
    <mergeCell ref="A162:F162"/>
    <mergeCell ref="A168:F168"/>
    <mergeCell ref="A174:F174"/>
    <mergeCell ref="A119:F119"/>
    <mergeCell ref="A124:F124"/>
    <mergeCell ref="A130:F130"/>
    <mergeCell ref="A137:F137"/>
    <mergeCell ref="A143:F143"/>
    <mergeCell ref="A1:F1"/>
    <mergeCell ref="A94:F94"/>
    <mergeCell ref="A100:F100"/>
    <mergeCell ref="A106:F106"/>
    <mergeCell ref="A112:F112"/>
    <mergeCell ref="A76:F76"/>
    <mergeCell ref="A82:F82"/>
    <mergeCell ref="A88:F88"/>
    <mergeCell ref="A2:F2"/>
    <mergeCell ref="A3:F3"/>
    <mergeCell ref="A5:F5"/>
  </mergeCells>
  <pageMargins left="0.78740157480314965" right="0.39370078740157483" top="0.39370078740157483" bottom="0.39370078740157483" header="0" footer="0"/>
  <pageSetup paperSize="9"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25" sqref="A25:XFD25"/>
    </sheetView>
  </sheetViews>
  <sheetFormatPr defaultRowHeight="15" x14ac:dyDescent="0.25"/>
  <cols>
    <col min="1" max="1" width="5.85546875" style="1" bestFit="1" customWidth="1"/>
    <col min="2" max="2" width="71.140625" style="1" customWidth="1"/>
    <col min="3" max="3" width="17" style="1" bestFit="1" customWidth="1"/>
    <col min="4" max="4" width="17.28515625" style="1" customWidth="1"/>
    <col min="5" max="5" width="12" style="1" customWidth="1"/>
    <col min="6" max="6" width="17.28515625" style="1" customWidth="1"/>
    <col min="7" max="16384" width="9.140625" style="1"/>
  </cols>
  <sheetData>
    <row r="1" spans="1:8" s="8" customFormat="1" ht="23.25" x14ac:dyDescent="0.25">
      <c r="A1" s="230" t="s">
        <v>12</v>
      </c>
      <c r="B1" s="230"/>
      <c r="C1" s="230"/>
      <c r="D1" s="230"/>
      <c r="E1" s="230"/>
      <c r="F1" s="230"/>
    </row>
    <row r="2" spans="1:8" s="8" customFormat="1" ht="18.75" x14ac:dyDescent="0.25">
      <c r="A2" s="232" t="s">
        <v>13</v>
      </c>
      <c r="B2" s="232"/>
      <c r="C2" s="232"/>
      <c r="D2" s="232"/>
      <c r="E2" s="232"/>
      <c r="F2" s="232"/>
    </row>
    <row r="3" spans="1:8" s="8" customFormat="1" ht="18.75" x14ac:dyDescent="0.25">
      <c r="A3" s="232" t="s">
        <v>3</v>
      </c>
      <c r="B3" s="232"/>
      <c r="C3" s="232"/>
      <c r="D3" s="232"/>
      <c r="E3" s="232"/>
      <c r="F3" s="232"/>
    </row>
    <row r="4" spans="1:8" s="8" customFormat="1" x14ac:dyDescent="0.25">
      <c r="B4" s="9"/>
      <c r="C4" s="10"/>
    </row>
    <row r="5" spans="1:8" s="76" customFormat="1" ht="15" customHeight="1" x14ac:dyDescent="0.25">
      <c r="A5" s="210" t="s">
        <v>14</v>
      </c>
      <c r="B5" s="210"/>
      <c r="C5" s="210"/>
      <c r="D5" s="210"/>
      <c r="E5" s="210"/>
      <c r="F5" s="210"/>
    </row>
    <row r="6" spans="1:8" s="76" customFormat="1" ht="80.25" customHeight="1" x14ac:dyDescent="0.25">
      <c r="A6" s="236" t="s">
        <v>21</v>
      </c>
      <c r="B6" s="236"/>
      <c r="C6" s="236"/>
      <c r="D6" s="236"/>
      <c r="E6" s="236"/>
      <c r="F6" s="236"/>
    </row>
    <row r="7" spans="1:8" s="8" customFormat="1" ht="15.75" x14ac:dyDescent="0.25">
      <c r="A7" s="100" t="s">
        <v>307</v>
      </c>
      <c r="C7" s="10"/>
    </row>
    <row r="8" spans="1:8" s="8" customFormat="1" ht="73.5" customHeight="1" x14ac:dyDescent="0.25">
      <c r="A8" s="238" t="s">
        <v>450</v>
      </c>
      <c r="B8" s="238"/>
      <c r="C8" s="238"/>
      <c r="D8" s="238"/>
      <c r="E8" s="238"/>
      <c r="F8" s="238"/>
    </row>
    <row r="9" spans="1:8" s="89" customFormat="1" ht="214.5" customHeight="1" x14ac:dyDescent="0.25">
      <c r="A9" s="237" t="s">
        <v>452</v>
      </c>
      <c r="B9" s="237"/>
      <c r="C9" s="237"/>
      <c r="D9" s="237"/>
      <c r="E9" s="237"/>
      <c r="F9" s="237"/>
      <c r="G9" s="88"/>
      <c r="H9" s="88"/>
    </row>
    <row r="10" spans="1:8" s="79" customFormat="1" ht="12.75" x14ac:dyDescent="0.25">
      <c r="B10" s="84"/>
      <c r="C10" s="81"/>
    </row>
    <row r="11" spans="1:8" s="8" customFormat="1" ht="18.75" x14ac:dyDescent="0.25">
      <c r="A11" s="99" t="s">
        <v>17</v>
      </c>
      <c r="C11" s="10"/>
    </row>
    <row r="13" spans="1:8" x14ac:dyDescent="0.25">
      <c r="A13" s="26" t="s">
        <v>19</v>
      </c>
      <c r="B13" s="7" t="s">
        <v>18</v>
      </c>
      <c r="C13" s="5" t="s">
        <v>10</v>
      </c>
      <c r="D13" s="5" t="s">
        <v>11</v>
      </c>
    </row>
    <row r="14" spans="1:8" s="14" customFormat="1" ht="15.75" x14ac:dyDescent="0.25">
      <c r="A14" s="98"/>
      <c r="B14" s="11" t="s">
        <v>453</v>
      </c>
      <c r="C14" s="12">
        <f>SUM(C15:C22)</f>
        <v>1774092.3599999999</v>
      </c>
      <c r="D14" s="13">
        <f>ROUND((C14/1000),1)</f>
        <v>1774.1</v>
      </c>
    </row>
    <row r="15" spans="1:8" s="14" customFormat="1" ht="15.75" x14ac:dyDescent="0.25">
      <c r="A15" s="59">
        <v>1</v>
      </c>
      <c r="B15" s="19" t="s">
        <v>24</v>
      </c>
      <c r="C15" s="17">
        <v>91040</v>
      </c>
      <c r="D15" s="18">
        <f>ROUND((C15/1000),1)</f>
        <v>91</v>
      </c>
    </row>
    <row r="16" spans="1:8" s="14" customFormat="1" ht="31.5" x14ac:dyDescent="0.25">
      <c r="A16" s="98">
        <v>2</v>
      </c>
      <c r="B16" s="19" t="s">
        <v>25</v>
      </c>
      <c r="C16" s="17">
        <v>193600</v>
      </c>
      <c r="D16" s="18">
        <f>ROUND((C16/1000),1)</f>
        <v>193.6</v>
      </c>
    </row>
    <row r="17" spans="1:6" s="14" customFormat="1" ht="15.75" x14ac:dyDescent="0.25">
      <c r="A17" s="59">
        <v>3</v>
      </c>
      <c r="B17" s="19" t="s">
        <v>31</v>
      </c>
      <c r="C17" s="17">
        <v>716093.4</v>
      </c>
      <c r="D17" s="18">
        <f t="shared" ref="D17:D22" si="0">ROUND((C17/1000),1)</f>
        <v>716.1</v>
      </c>
    </row>
    <row r="18" spans="1:6" s="14" customFormat="1" ht="15.75" x14ac:dyDescent="0.25">
      <c r="A18" s="98">
        <v>4</v>
      </c>
      <c r="B18" s="19" t="s">
        <v>26</v>
      </c>
      <c r="C18" s="17">
        <v>522304.3</v>
      </c>
      <c r="D18" s="18">
        <f t="shared" si="0"/>
        <v>522.29999999999995</v>
      </c>
    </row>
    <row r="19" spans="1:6" s="14" customFormat="1" ht="15.75" x14ac:dyDescent="0.25">
      <c r="A19" s="59">
        <v>5</v>
      </c>
      <c r="B19" s="19" t="s">
        <v>27</v>
      </c>
      <c r="C19" s="17">
        <v>155446</v>
      </c>
      <c r="D19" s="18">
        <f t="shared" si="0"/>
        <v>155.4</v>
      </c>
    </row>
    <row r="20" spans="1:6" s="14" customFormat="1" ht="15.75" x14ac:dyDescent="0.25">
      <c r="A20" s="98">
        <v>6</v>
      </c>
      <c r="B20" s="19" t="s">
        <v>28</v>
      </c>
      <c r="C20" s="17">
        <v>27700</v>
      </c>
      <c r="D20" s="18">
        <f t="shared" si="0"/>
        <v>27.7</v>
      </c>
    </row>
    <row r="21" spans="1:6" s="14" customFormat="1" ht="15.75" x14ac:dyDescent="0.25">
      <c r="A21" s="59">
        <v>7</v>
      </c>
      <c r="B21" s="19" t="s">
        <v>29</v>
      </c>
      <c r="C21" s="17">
        <v>39000</v>
      </c>
      <c r="D21" s="18">
        <f t="shared" si="0"/>
        <v>39</v>
      </c>
    </row>
    <row r="22" spans="1:6" s="14" customFormat="1" ht="15.75" x14ac:dyDescent="0.25">
      <c r="A22" s="98">
        <v>8</v>
      </c>
      <c r="B22" s="19" t="s">
        <v>30</v>
      </c>
      <c r="C22" s="17">
        <v>28908.66</v>
      </c>
      <c r="D22" s="18">
        <f t="shared" si="0"/>
        <v>28.9</v>
      </c>
    </row>
    <row r="24" spans="1:6" s="29" customFormat="1" ht="31.5" customHeight="1" x14ac:dyDescent="0.25">
      <c r="A24" s="26" t="s">
        <v>19</v>
      </c>
      <c r="B24" s="27" t="s">
        <v>50</v>
      </c>
      <c r="C24" s="27" t="s">
        <v>60</v>
      </c>
      <c r="D24" s="39" t="s">
        <v>61</v>
      </c>
      <c r="E24" s="28" t="s">
        <v>62</v>
      </c>
      <c r="F24" s="28" t="s">
        <v>309</v>
      </c>
    </row>
    <row r="25" spans="1:6" s="36" customFormat="1" ht="45" x14ac:dyDescent="0.25">
      <c r="A25" s="59">
        <v>1</v>
      </c>
      <c r="B25" s="33" t="s">
        <v>454</v>
      </c>
      <c r="C25" s="40" t="s">
        <v>64</v>
      </c>
      <c r="D25" s="41">
        <f>199*2</f>
        <v>398</v>
      </c>
      <c r="E25" s="35">
        <f>F25/D25</f>
        <v>215.73467336683416</v>
      </c>
      <c r="F25" s="63">
        <v>85862.399999999994</v>
      </c>
    </row>
    <row r="26" spans="1:6" s="95" customFormat="1" ht="14.25" x14ac:dyDescent="0.25">
      <c r="A26" s="233" t="s">
        <v>310</v>
      </c>
      <c r="B26" s="234"/>
      <c r="C26" s="234"/>
      <c r="D26" s="234"/>
      <c r="E26" s="235"/>
      <c r="F26" s="94">
        <f>SUM(F25)</f>
        <v>85862.399999999994</v>
      </c>
    </row>
  </sheetData>
  <mergeCells count="8">
    <mergeCell ref="A8:F8"/>
    <mergeCell ref="A9:F9"/>
    <mergeCell ref="A26:E26"/>
    <mergeCell ref="A1:F1"/>
    <mergeCell ref="A2:F2"/>
    <mergeCell ref="A3:F3"/>
    <mergeCell ref="A5:F5"/>
    <mergeCell ref="A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Свод расходов</vt:lpstr>
      <vt:lpstr>год 2016</vt:lpstr>
      <vt:lpstr>Соц.реклама</vt:lpstr>
      <vt:lpstr>Трапеция</vt:lpstr>
      <vt:lpstr>Волшебный сундучок</vt:lpstr>
      <vt:lpstr>День Победы</vt:lpstr>
      <vt:lpstr>Рождественская мечта</vt:lpstr>
      <vt:lpstr>Рождественская мечта 2</vt:lpstr>
      <vt:lpstr>'День Победы'!_Toc330042899</vt:lpstr>
      <vt:lpstr>'год 2016'!Область_печати</vt:lpstr>
      <vt:lpstr>'День Победы'!Область_печати</vt:lpstr>
      <vt:lpstr>'Свод расходов'!Область_печати</vt:lpstr>
      <vt:lpstr>Соц.реклама!Область_печати</vt:lpstr>
      <vt:lpstr>Трапеция!Область_печати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HOMEWRK</cp:lastModifiedBy>
  <cp:lastPrinted>2017-05-16T20:35:17Z</cp:lastPrinted>
  <dcterms:created xsi:type="dcterms:W3CDTF">2016-03-21T08:24:21Z</dcterms:created>
  <dcterms:modified xsi:type="dcterms:W3CDTF">2018-02-14T10:52:59Z</dcterms:modified>
</cp:coreProperties>
</file>